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gvvrcommon12\gvvrcommon12\LUN04\KTM_OMF\Önkormányzati Főosztály\Módszertani anyagok\Hírlevél\2025\Terezett\"/>
    </mc:Choice>
  </mc:AlternateContent>
  <xr:revisionPtr revIDLastSave="0" documentId="13_ncr:1_{076F949A-2A72-4E4B-81E0-0AAEBF7913FA}" xr6:coauthVersionLast="47" xr6:coauthVersionMax="47" xr10:uidLastSave="{00000000-0000-0000-0000-000000000000}"/>
  <bookViews>
    <workbookView xWindow="-108" yWindow="-108" windowWidth="26055" windowHeight="14158" tabRatio="822" xr2:uid="{89A84315-95F2-4151-80A5-F05FF9A6E798}"/>
  </bookViews>
  <sheets>
    <sheet name="Címlap" sheetId="9" r:id="rId1"/>
    <sheet name="Összes feladat" sheetId="18" r:id="rId2"/>
    <sheet name="KERESŐ" sheetId="6" r:id="rId3"/>
    <sheet name="I. negyedév" sheetId="13" r:id="rId4"/>
    <sheet name="II. negyedév" sheetId="14" r:id="rId5"/>
    <sheet name="III. negyedév" sheetId="15" r:id="rId6"/>
    <sheet name="IV. negyedév" sheetId="16" r:id="rId7"/>
    <sheet name="Legkésőbb december 31-ig" sheetId="19" r:id="rId8"/>
    <sheet name="Időszakosan jelentkező" sheetId="17" r:id="rId9"/>
    <sheet name="Útmutató" sheetId="20" r:id="rId10"/>
    <sheet name="Impresszum" sheetId="21" r:id="rId11"/>
    <sheet name="DB" sheetId="7" state="hidden" r:id="rId12"/>
    <sheet name="Lista-elemek" sheetId="8" state="hidden" r:id="rId13"/>
  </sheets>
  <definedNames>
    <definedName name="_xlnm._FilterDatabase" localSheetId="11" hidden="1">DB!$A$17:$N$169</definedName>
    <definedName name="_xlnm._FilterDatabase" localSheetId="2" hidden="1">KERESŐ!$B$16:$H$166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7" l="1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O104" i="7"/>
  <c r="O105" i="7"/>
  <c r="O106" i="7"/>
  <c r="O107" i="7"/>
  <c r="O108" i="7"/>
  <c r="O109" i="7"/>
  <c r="O110" i="7"/>
  <c r="O111" i="7"/>
  <c r="O112" i="7"/>
  <c r="O113" i="7"/>
  <c r="O114" i="7"/>
  <c r="O115" i="7"/>
  <c r="O116" i="7"/>
  <c r="O117" i="7"/>
  <c r="O118" i="7"/>
  <c r="O119" i="7"/>
  <c r="O120" i="7"/>
  <c r="O121" i="7"/>
  <c r="O122" i="7"/>
  <c r="O123" i="7"/>
  <c r="O124" i="7"/>
  <c r="O125" i="7"/>
  <c r="O126" i="7"/>
  <c r="O127" i="7"/>
  <c r="O128" i="7"/>
  <c r="O129" i="7"/>
  <c r="O130" i="7"/>
  <c r="O131" i="7"/>
  <c r="O132" i="7"/>
  <c r="O133" i="7"/>
  <c r="O134" i="7"/>
  <c r="O135" i="7"/>
  <c r="O136" i="7"/>
  <c r="O137" i="7"/>
  <c r="O138" i="7"/>
  <c r="O139" i="7"/>
  <c r="O140" i="7"/>
  <c r="O141" i="7"/>
  <c r="O142" i="7"/>
  <c r="O143" i="7"/>
  <c r="O144" i="7"/>
  <c r="O145" i="7"/>
  <c r="O146" i="7"/>
  <c r="O147" i="7"/>
  <c r="O148" i="7"/>
  <c r="O149" i="7"/>
  <c r="O150" i="7"/>
  <c r="O151" i="7"/>
  <c r="O152" i="7"/>
  <c r="O153" i="7"/>
  <c r="O154" i="7"/>
  <c r="O155" i="7"/>
  <c r="O156" i="7"/>
  <c r="O157" i="7"/>
  <c r="O158" i="7"/>
  <c r="O159" i="7"/>
  <c r="O160" i="7"/>
  <c r="O161" i="7"/>
  <c r="O162" i="7"/>
  <c r="O163" i="7"/>
  <c r="O164" i="7"/>
  <c r="O165" i="7"/>
  <c r="O166" i="7"/>
  <c r="O167" i="7"/>
  <c r="O168" i="7"/>
  <c r="O169" i="7"/>
  <c r="O18" i="7"/>
  <c r="C12" i="7"/>
  <c r="C18" i="7"/>
  <c r="B18" i="7" s="1"/>
  <c r="A18" i="7" s="1"/>
  <c r="C169" i="7"/>
  <c r="C162" i="7"/>
  <c r="C72" i="7"/>
  <c r="C71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3" i="7"/>
  <c r="C164" i="7"/>
  <c r="C165" i="7"/>
  <c r="C166" i="7"/>
  <c r="C167" i="7"/>
  <c r="C168" i="7"/>
  <c r="C70" i="7"/>
  <c r="C55" i="7"/>
  <c r="C54" i="7"/>
  <c r="C53" i="7"/>
  <c r="C52" i="7"/>
  <c r="C51" i="7"/>
  <c r="L71" i="7"/>
  <c r="M71" i="7" s="1"/>
  <c r="L52" i="7"/>
  <c r="L51" i="7"/>
  <c r="C100" i="8" l="1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E51" i="8"/>
  <c r="E52" i="8"/>
  <c r="C96" i="8"/>
  <c r="C97" i="8"/>
  <c r="C98" i="8"/>
  <c r="C99" i="8"/>
  <c r="C95" i="8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D90" i="8"/>
  <c r="D64" i="8"/>
  <c r="D65" i="8"/>
  <c r="D66" i="8"/>
  <c r="D67" i="8"/>
  <c r="D68" i="8"/>
  <c r="D69" i="8"/>
  <c r="D70" i="8"/>
  <c r="D71" i="8"/>
  <c r="D72" i="8"/>
  <c r="D73" i="8"/>
  <c r="D74" i="8"/>
  <c r="D76" i="8"/>
  <c r="D77" i="8"/>
  <c r="D78" i="8"/>
  <c r="D79" i="8"/>
  <c r="D81" i="8"/>
  <c r="D82" i="8"/>
  <c r="D83" i="8"/>
  <c r="D89" i="8"/>
  <c r="D63" i="8"/>
  <c r="L19" i="7"/>
  <c r="M19" i="7" s="1"/>
  <c r="L20" i="7"/>
  <c r="M20" i="7" s="1"/>
  <c r="L21" i="7"/>
  <c r="M21" i="7" s="1"/>
  <c r="L22" i="7"/>
  <c r="M22" i="7" s="1"/>
  <c r="L23" i="7"/>
  <c r="M23" i="7" s="1"/>
  <c r="L24" i="7"/>
  <c r="M24" i="7" s="1"/>
  <c r="L25" i="7"/>
  <c r="M25" i="7" s="1"/>
  <c r="L26" i="7"/>
  <c r="M26" i="7" s="1"/>
  <c r="L27" i="7"/>
  <c r="M27" i="7" s="1"/>
  <c r="L28" i="7"/>
  <c r="M28" i="7" s="1"/>
  <c r="L29" i="7"/>
  <c r="M29" i="7" s="1"/>
  <c r="L30" i="7"/>
  <c r="M30" i="7" s="1"/>
  <c r="L31" i="7"/>
  <c r="M31" i="7" s="1"/>
  <c r="L32" i="7"/>
  <c r="M32" i="7" s="1"/>
  <c r="L33" i="7"/>
  <c r="M33" i="7" s="1"/>
  <c r="L34" i="7"/>
  <c r="M34" i="7" s="1"/>
  <c r="L35" i="7"/>
  <c r="M35" i="7" s="1"/>
  <c r="L36" i="7"/>
  <c r="M36" i="7" s="1"/>
  <c r="L37" i="7"/>
  <c r="M37" i="7" s="1"/>
  <c r="L38" i="7"/>
  <c r="M38" i="7" s="1"/>
  <c r="L39" i="7"/>
  <c r="M39" i="7" s="1"/>
  <c r="L40" i="7"/>
  <c r="M40" i="7" s="1"/>
  <c r="L41" i="7"/>
  <c r="M41" i="7" s="1"/>
  <c r="L42" i="7"/>
  <c r="M42" i="7" s="1"/>
  <c r="L43" i="7"/>
  <c r="M43" i="7" s="1"/>
  <c r="L44" i="7"/>
  <c r="M44" i="7" s="1"/>
  <c r="L45" i="7"/>
  <c r="M45" i="7" s="1"/>
  <c r="L46" i="7"/>
  <c r="M46" i="7" s="1"/>
  <c r="L47" i="7"/>
  <c r="M47" i="7" s="1"/>
  <c r="L48" i="7"/>
  <c r="M48" i="7" s="1"/>
  <c r="L49" i="7"/>
  <c r="M49" i="7" s="1"/>
  <c r="L50" i="7"/>
  <c r="M50" i="7" s="1"/>
  <c r="M51" i="7"/>
  <c r="L53" i="7"/>
  <c r="M53" i="7" s="1"/>
  <c r="L54" i="7"/>
  <c r="M54" i="7" s="1"/>
  <c r="L55" i="7"/>
  <c r="M55" i="7" s="1"/>
  <c r="L56" i="7"/>
  <c r="M56" i="7" s="1"/>
  <c r="L57" i="7"/>
  <c r="M57" i="7" s="1"/>
  <c r="L58" i="7"/>
  <c r="M58" i="7" s="1"/>
  <c r="L59" i="7"/>
  <c r="M59" i="7" s="1"/>
  <c r="L60" i="7"/>
  <c r="M60" i="7" s="1"/>
  <c r="L61" i="7"/>
  <c r="M61" i="7" s="1"/>
  <c r="L62" i="7"/>
  <c r="M62" i="7" s="1"/>
  <c r="L63" i="7"/>
  <c r="M63" i="7" s="1"/>
  <c r="L64" i="7"/>
  <c r="M64" i="7" s="1"/>
  <c r="L65" i="7"/>
  <c r="M65" i="7" s="1"/>
  <c r="L66" i="7"/>
  <c r="M66" i="7" s="1"/>
  <c r="L67" i="7"/>
  <c r="M67" i="7" s="1"/>
  <c r="L68" i="7"/>
  <c r="M68" i="7" s="1"/>
  <c r="L69" i="7"/>
  <c r="M69" i="7" s="1"/>
  <c r="L70" i="7"/>
  <c r="M70" i="7" s="1"/>
  <c r="L72" i="7"/>
  <c r="M72" i="7" s="1"/>
  <c r="L73" i="7"/>
  <c r="M73" i="7" s="1"/>
  <c r="L74" i="7"/>
  <c r="M74" i="7" s="1"/>
  <c r="L75" i="7"/>
  <c r="M75" i="7" s="1"/>
  <c r="L76" i="7"/>
  <c r="M76" i="7" s="1"/>
  <c r="L77" i="7"/>
  <c r="M77" i="7" s="1"/>
  <c r="L78" i="7"/>
  <c r="M78" i="7" s="1"/>
  <c r="L79" i="7"/>
  <c r="M79" i="7" s="1"/>
  <c r="L80" i="7"/>
  <c r="M80" i="7" s="1"/>
  <c r="L81" i="7"/>
  <c r="M81" i="7" s="1"/>
  <c r="L82" i="7"/>
  <c r="M82" i="7" s="1"/>
  <c r="L83" i="7"/>
  <c r="M83" i="7" s="1"/>
  <c r="L84" i="7"/>
  <c r="M84" i="7" s="1"/>
  <c r="L85" i="7"/>
  <c r="M85" i="7" s="1"/>
  <c r="L86" i="7"/>
  <c r="M86" i="7" s="1"/>
  <c r="L87" i="7"/>
  <c r="M87" i="7" s="1"/>
  <c r="L88" i="7"/>
  <c r="M88" i="7" s="1"/>
  <c r="L89" i="7"/>
  <c r="M89" i="7" s="1"/>
  <c r="L90" i="7"/>
  <c r="M90" i="7" s="1"/>
  <c r="L91" i="7"/>
  <c r="M91" i="7" s="1"/>
  <c r="L92" i="7"/>
  <c r="M92" i="7" s="1"/>
  <c r="L93" i="7"/>
  <c r="M93" i="7" s="1"/>
  <c r="L94" i="7"/>
  <c r="M94" i="7" s="1"/>
  <c r="L95" i="7"/>
  <c r="M95" i="7" s="1"/>
  <c r="L96" i="7"/>
  <c r="M96" i="7" s="1"/>
  <c r="L97" i="7"/>
  <c r="M97" i="7" s="1"/>
  <c r="L98" i="7"/>
  <c r="M98" i="7" s="1"/>
  <c r="L99" i="7"/>
  <c r="M99" i="7" s="1"/>
  <c r="L100" i="7"/>
  <c r="M100" i="7" s="1"/>
  <c r="L101" i="7"/>
  <c r="M101" i="7" s="1"/>
  <c r="L102" i="7"/>
  <c r="M102" i="7" s="1"/>
  <c r="L103" i="7"/>
  <c r="M103" i="7" s="1"/>
  <c r="L104" i="7"/>
  <c r="M104" i="7" s="1"/>
  <c r="L105" i="7"/>
  <c r="M105" i="7" s="1"/>
  <c r="L106" i="7"/>
  <c r="M106" i="7" s="1"/>
  <c r="L107" i="7"/>
  <c r="M107" i="7" s="1"/>
  <c r="L108" i="7"/>
  <c r="M108" i="7" s="1"/>
  <c r="L109" i="7"/>
  <c r="M109" i="7" s="1"/>
  <c r="L110" i="7"/>
  <c r="M110" i="7" s="1"/>
  <c r="L111" i="7"/>
  <c r="M111" i="7" s="1"/>
  <c r="L112" i="7"/>
  <c r="M112" i="7" s="1"/>
  <c r="L113" i="7"/>
  <c r="M113" i="7" s="1"/>
  <c r="L114" i="7"/>
  <c r="M114" i="7" s="1"/>
  <c r="L115" i="7"/>
  <c r="M115" i="7" s="1"/>
  <c r="L116" i="7"/>
  <c r="M116" i="7" s="1"/>
  <c r="L117" i="7"/>
  <c r="M117" i="7" s="1"/>
  <c r="L118" i="7"/>
  <c r="M118" i="7" s="1"/>
  <c r="L119" i="7"/>
  <c r="M119" i="7" s="1"/>
  <c r="L120" i="7"/>
  <c r="M120" i="7" s="1"/>
  <c r="L121" i="7"/>
  <c r="M121" i="7" s="1"/>
  <c r="L122" i="7"/>
  <c r="M122" i="7" s="1"/>
  <c r="L123" i="7"/>
  <c r="M123" i="7" s="1"/>
  <c r="L124" i="7"/>
  <c r="M124" i="7" s="1"/>
  <c r="L125" i="7"/>
  <c r="M125" i="7" s="1"/>
  <c r="L126" i="7"/>
  <c r="M126" i="7" s="1"/>
  <c r="L127" i="7"/>
  <c r="M127" i="7" s="1"/>
  <c r="L128" i="7"/>
  <c r="M128" i="7" s="1"/>
  <c r="L129" i="7"/>
  <c r="M129" i="7" s="1"/>
  <c r="L130" i="7"/>
  <c r="M130" i="7" s="1"/>
  <c r="L131" i="7"/>
  <c r="M131" i="7" s="1"/>
  <c r="L132" i="7"/>
  <c r="M132" i="7" s="1"/>
  <c r="L133" i="7"/>
  <c r="M133" i="7" s="1"/>
  <c r="L134" i="7"/>
  <c r="M134" i="7" s="1"/>
  <c r="L135" i="7"/>
  <c r="M135" i="7" s="1"/>
  <c r="L136" i="7"/>
  <c r="M136" i="7" s="1"/>
  <c r="L137" i="7"/>
  <c r="M137" i="7" s="1"/>
  <c r="L138" i="7"/>
  <c r="M138" i="7" s="1"/>
  <c r="L139" i="7"/>
  <c r="M139" i="7" s="1"/>
  <c r="L140" i="7"/>
  <c r="M140" i="7" s="1"/>
  <c r="L141" i="7"/>
  <c r="M141" i="7" s="1"/>
  <c r="L142" i="7"/>
  <c r="M142" i="7" s="1"/>
  <c r="L143" i="7"/>
  <c r="M143" i="7" s="1"/>
  <c r="L144" i="7"/>
  <c r="M144" i="7" s="1"/>
  <c r="L145" i="7"/>
  <c r="M145" i="7" s="1"/>
  <c r="L146" i="7"/>
  <c r="M146" i="7" s="1"/>
  <c r="L147" i="7"/>
  <c r="M147" i="7" s="1"/>
  <c r="L148" i="7"/>
  <c r="M148" i="7" s="1"/>
  <c r="L149" i="7"/>
  <c r="M149" i="7" s="1"/>
  <c r="L150" i="7"/>
  <c r="M150" i="7" s="1"/>
  <c r="L151" i="7"/>
  <c r="M151" i="7" s="1"/>
  <c r="L152" i="7"/>
  <c r="M152" i="7" s="1"/>
  <c r="L153" i="7"/>
  <c r="M153" i="7" s="1"/>
  <c r="L154" i="7"/>
  <c r="M154" i="7" s="1"/>
  <c r="L155" i="7"/>
  <c r="M155" i="7" s="1"/>
  <c r="L156" i="7"/>
  <c r="M156" i="7" s="1"/>
  <c r="L157" i="7"/>
  <c r="M157" i="7" s="1"/>
  <c r="L158" i="7"/>
  <c r="M158" i="7" s="1"/>
  <c r="L159" i="7"/>
  <c r="M159" i="7" s="1"/>
  <c r="L160" i="7"/>
  <c r="M160" i="7" s="1"/>
  <c r="L161" i="7"/>
  <c r="M161" i="7" s="1"/>
  <c r="L162" i="7"/>
  <c r="M162" i="7" s="1"/>
  <c r="L163" i="7"/>
  <c r="M163" i="7" s="1"/>
  <c r="L164" i="7"/>
  <c r="M164" i="7" s="1"/>
  <c r="L165" i="7"/>
  <c r="M165" i="7" s="1"/>
  <c r="L166" i="7"/>
  <c r="M166" i="7" s="1"/>
  <c r="L167" i="7"/>
  <c r="M167" i="7" s="1"/>
  <c r="L168" i="7"/>
  <c r="M168" i="7" s="1"/>
  <c r="L169" i="7"/>
  <c r="M169" i="7" s="1"/>
  <c r="L18" i="7"/>
  <c r="M18" i="7" s="1"/>
  <c r="C9" i="7" l="1"/>
  <c r="D4" i="6" s="1"/>
  <c r="B19" i="7" l="1"/>
  <c r="A19" i="7" l="1"/>
  <c r="B20" i="7"/>
  <c r="A20" i="7" s="1"/>
  <c r="B21" i="7" l="1"/>
  <c r="A21" i="7" s="1"/>
  <c r="B22" i="7" l="1"/>
  <c r="A22" i="7" s="1"/>
  <c r="B23" i="7" l="1"/>
  <c r="A23" i="7" s="1"/>
  <c r="B24" i="7" l="1"/>
  <c r="A24" i="7" l="1"/>
  <c r="B25" i="7"/>
  <c r="A25" i="7" l="1"/>
  <c r="B26" i="7"/>
  <c r="A26" i="7" s="1"/>
  <c r="B27" i="7" l="1"/>
  <c r="A27" i="7" s="1"/>
  <c r="B28" i="7" l="1"/>
  <c r="B29" i="7" l="1"/>
  <c r="A29" i="7" s="1"/>
  <c r="A28" i="7"/>
  <c r="B30" i="7" l="1"/>
  <c r="A30" i="7" s="1"/>
  <c r="B31" i="7"/>
  <c r="A31" i="7" s="1"/>
  <c r="B32" i="7" l="1"/>
  <c r="A32" i="7" s="1"/>
  <c r="B33" i="7"/>
  <c r="A33" i="7" s="1"/>
  <c r="B34" i="7" l="1"/>
  <c r="A34" i="7" s="1"/>
  <c r="B35" i="7"/>
  <c r="A35" i="7" s="1"/>
  <c r="B36" i="7" l="1"/>
  <c r="A36" i="7" s="1"/>
  <c r="B37" i="7" l="1"/>
  <c r="A37" i="7" s="1"/>
  <c r="B38" i="7" l="1"/>
  <c r="A38" i="7" s="1"/>
  <c r="B39" i="7" l="1"/>
  <c r="A39" i="7" s="1"/>
  <c r="B40" i="7" l="1"/>
  <c r="A40" i="7" s="1"/>
  <c r="B41" i="7" l="1"/>
  <c r="A41" i="7" s="1"/>
  <c r="B42" i="7" l="1"/>
  <c r="A42" i="7" s="1"/>
  <c r="B43" i="7" l="1"/>
  <c r="A43" i="7" s="1"/>
  <c r="B44" i="7" l="1"/>
  <c r="A44" i="7" s="1"/>
  <c r="B45" i="7" l="1"/>
  <c r="A45" i="7" s="1"/>
  <c r="B46" i="7" l="1"/>
  <c r="A46" i="7" s="1"/>
  <c r="B47" i="7" l="1"/>
  <c r="A47" i="7" s="1"/>
  <c r="B48" i="7" l="1"/>
  <c r="A48" i="7" s="1"/>
  <c r="B49" i="7" l="1"/>
  <c r="A49" i="7" s="1"/>
  <c r="B50" i="7" l="1"/>
  <c r="B51" i="7" l="1"/>
  <c r="A50" i="7"/>
  <c r="B52" i="7" l="1"/>
  <c r="A52" i="7" s="1"/>
  <c r="A51" i="7"/>
  <c r="B53" i="7" l="1"/>
  <c r="A53" i="7" s="1"/>
  <c r="B54" i="7" l="1"/>
  <c r="A54" i="7" l="1"/>
  <c r="B55" i="7"/>
  <c r="A55" i="7" l="1"/>
  <c r="B56" i="7"/>
  <c r="A56" i="7" s="1"/>
  <c r="B57" i="7" l="1"/>
  <c r="A57" i="7" l="1"/>
  <c r="B58" i="7"/>
  <c r="A58" i="7" l="1"/>
  <c r="B59" i="7"/>
  <c r="A59" i="7" s="1"/>
  <c r="B60" i="7" l="1"/>
  <c r="A60" i="7" l="1"/>
  <c r="B61" i="7"/>
  <c r="A61" i="7" l="1"/>
  <c r="B62" i="7"/>
  <c r="A62" i="7" s="1"/>
  <c r="B63" i="7" l="1"/>
  <c r="A63" i="7" l="1"/>
  <c r="B64" i="7"/>
  <c r="A64" i="7" l="1"/>
  <c r="B65" i="7"/>
  <c r="A65" i="7" s="1"/>
  <c r="B66" i="7" l="1"/>
  <c r="A66" i="7" l="1"/>
  <c r="B67" i="7"/>
  <c r="A67" i="7" l="1"/>
  <c r="B68" i="7"/>
  <c r="A68" i="7" s="1"/>
  <c r="B69" i="7" l="1"/>
  <c r="A69" i="7" l="1"/>
  <c r="B70" i="7"/>
  <c r="A70" i="7" l="1"/>
  <c r="B71" i="7"/>
  <c r="A71" i="7" s="1"/>
  <c r="B72" i="7" l="1"/>
  <c r="A72" i="7" s="1"/>
  <c r="B73" i="7" l="1"/>
  <c r="A73" i="7" l="1"/>
  <c r="B74" i="7"/>
  <c r="A74" i="7" l="1"/>
  <c r="B75" i="7"/>
  <c r="A75" i="7" s="1"/>
  <c r="B76" i="7" l="1"/>
  <c r="A76" i="7" l="1"/>
  <c r="B77" i="7"/>
  <c r="A77" i="7" l="1"/>
  <c r="B78" i="7"/>
  <c r="A78" i="7" l="1"/>
  <c r="B79" i="7"/>
  <c r="A79" i="7" s="1"/>
  <c r="B80" i="7" l="1"/>
  <c r="A80" i="7" l="1"/>
  <c r="B81" i="7"/>
  <c r="A81" i="7" l="1"/>
  <c r="B82" i="7"/>
  <c r="A82" i="7" s="1"/>
  <c r="B83" i="7" l="1"/>
  <c r="A83" i="7" l="1"/>
  <c r="B84" i="7"/>
  <c r="A84" i="7" l="1"/>
  <c r="B85" i="7"/>
  <c r="A85" i="7" s="1"/>
  <c r="B86" i="7"/>
  <c r="A86" i="7" s="1"/>
  <c r="B87" i="7"/>
  <c r="A87" i="7" s="1"/>
  <c r="B88" i="7" l="1"/>
  <c r="A88" i="7" s="1"/>
  <c r="B89" i="7" l="1"/>
  <c r="A89" i="7" s="1"/>
  <c r="B90" i="7" l="1"/>
  <c r="A90" i="7" s="1"/>
  <c r="B91" i="7" l="1"/>
  <c r="A91" i="7" s="1"/>
  <c r="B92" i="7" l="1"/>
  <c r="A92" i="7" s="1"/>
  <c r="B93" i="7" l="1"/>
  <c r="A93" i="7" s="1"/>
  <c r="B94" i="7" l="1"/>
  <c r="A94" i="7" s="1"/>
  <c r="B95" i="7" l="1"/>
  <c r="A95" i="7" s="1"/>
  <c r="B96" i="7" l="1"/>
  <c r="A96" i="7" s="1"/>
  <c r="B97" i="7" l="1"/>
  <c r="A97" i="7" s="1"/>
  <c r="B98" i="7" l="1"/>
  <c r="A98" i="7" s="1"/>
  <c r="B99" i="7" l="1"/>
  <c r="A99" i="7" s="1"/>
  <c r="B100" i="7" l="1"/>
  <c r="A100" i="7" s="1"/>
  <c r="B101" i="7" l="1"/>
  <c r="A101" i="7" s="1"/>
  <c r="B102" i="7" l="1"/>
  <c r="A102" i="7" s="1"/>
  <c r="B103" i="7" l="1"/>
  <c r="A103" i="7" s="1"/>
  <c r="B104" i="7" l="1"/>
  <c r="A104" i="7" s="1"/>
  <c r="B105" i="7" l="1"/>
  <c r="A105" i="7" s="1"/>
  <c r="B106" i="7" l="1"/>
  <c r="A106" i="7" s="1"/>
  <c r="B107" i="7" l="1"/>
  <c r="A107" i="7" s="1"/>
  <c r="B108" i="7" l="1"/>
  <c r="A108" i="7" s="1"/>
  <c r="B109" i="7" l="1"/>
  <c r="A109" i="7" s="1"/>
  <c r="B110" i="7" l="1"/>
  <c r="A110" i="7" s="1"/>
  <c r="B111" i="7" l="1"/>
  <c r="A111" i="7" s="1"/>
  <c r="B112" i="7" l="1"/>
  <c r="A112" i="7" s="1"/>
  <c r="B113" i="7" l="1"/>
  <c r="A113" i="7" s="1"/>
  <c r="B114" i="7" l="1"/>
  <c r="A114" i="7" s="1"/>
  <c r="B115" i="7" l="1"/>
  <c r="A115" i="7" s="1"/>
  <c r="B116" i="7" l="1"/>
  <c r="A116" i="7" s="1"/>
  <c r="B117" i="7" l="1"/>
  <c r="A117" i="7" s="1"/>
  <c r="B118" i="7" l="1"/>
  <c r="A118" i="7" s="1"/>
  <c r="B119" i="7" l="1"/>
  <c r="A119" i="7" s="1"/>
  <c r="B120" i="7" l="1"/>
  <c r="A120" i="7" s="1"/>
  <c r="B121" i="7" l="1"/>
  <c r="A121" i="7" s="1"/>
  <c r="B122" i="7" l="1"/>
  <c r="A122" i="7" s="1"/>
  <c r="B123" i="7" l="1"/>
  <c r="A123" i="7" s="1"/>
  <c r="B124" i="7" l="1"/>
  <c r="A124" i="7" s="1"/>
  <c r="B125" i="7" l="1"/>
  <c r="A125" i="7" s="1"/>
  <c r="B126" i="7" l="1"/>
  <c r="A126" i="7" s="1"/>
  <c r="B127" i="7" l="1"/>
  <c r="A127" i="7" s="1"/>
  <c r="B128" i="7" l="1"/>
  <c r="A128" i="7" s="1"/>
  <c r="B129" i="7" l="1"/>
  <c r="A129" i="7" s="1"/>
  <c r="B130" i="7" l="1"/>
  <c r="A130" i="7" s="1"/>
  <c r="B131" i="7" l="1"/>
  <c r="A131" i="7" s="1"/>
  <c r="B132" i="7" l="1"/>
  <c r="A132" i="7" s="1"/>
  <c r="B133" i="7" l="1"/>
  <c r="A133" i="7" s="1"/>
  <c r="B134" i="7" l="1"/>
  <c r="A134" i="7" s="1"/>
  <c r="B135" i="7" l="1"/>
  <c r="A135" i="7" s="1"/>
  <c r="B136" i="7" l="1"/>
  <c r="A136" i="7" s="1"/>
  <c r="B137" i="7" l="1"/>
  <c r="A137" i="7" s="1"/>
  <c r="B138" i="7" l="1"/>
  <c r="A138" i="7" s="1"/>
  <c r="B139" i="7" l="1"/>
  <c r="A139" i="7" s="1"/>
  <c r="B140" i="7" l="1"/>
  <c r="A140" i="7" s="1"/>
  <c r="B141" i="7" l="1"/>
  <c r="A141" i="7" s="1"/>
  <c r="B142" i="7" l="1"/>
  <c r="A142" i="7" s="1"/>
  <c r="B143" i="7" l="1"/>
  <c r="A143" i="7" s="1"/>
  <c r="B144" i="7" l="1"/>
  <c r="A144" i="7" s="1"/>
  <c r="B145" i="7" l="1"/>
  <c r="A145" i="7" s="1"/>
  <c r="B146" i="7" l="1"/>
  <c r="A146" i="7" s="1"/>
  <c r="B147" i="7" l="1"/>
  <c r="A147" i="7" s="1"/>
  <c r="B148" i="7" l="1"/>
  <c r="A148" i="7" s="1"/>
  <c r="B149" i="7" l="1"/>
  <c r="A149" i="7" s="1"/>
  <c r="B150" i="7" l="1"/>
  <c r="A150" i="7" s="1"/>
  <c r="B151" i="7" l="1"/>
  <c r="A151" i="7" s="1"/>
  <c r="B152" i="7" l="1"/>
  <c r="A152" i="7" s="1"/>
  <c r="B153" i="7" l="1"/>
  <c r="A153" i="7" s="1"/>
  <c r="B154" i="7" l="1"/>
  <c r="A154" i="7" s="1"/>
  <c r="B155" i="7" l="1"/>
  <c r="A155" i="7" s="1"/>
  <c r="B156" i="7" l="1"/>
  <c r="A156" i="7" s="1"/>
  <c r="B157" i="7" l="1"/>
  <c r="A157" i="7" s="1"/>
  <c r="B158" i="7" l="1"/>
  <c r="A158" i="7" s="1"/>
  <c r="B159" i="7" l="1"/>
  <c r="A159" i="7" s="1"/>
  <c r="B160" i="7" l="1"/>
  <c r="A160" i="7" s="1"/>
  <c r="B161" i="7" l="1"/>
  <c r="A161" i="7" s="1"/>
  <c r="B162" i="7" l="1"/>
  <c r="A162" i="7" s="1"/>
  <c r="B163" i="7" l="1"/>
  <c r="A163" i="7" s="1"/>
  <c r="B164" i="7" l="1"/>
  <c r="A164" i="7" s="1"/>
  <c r="B165" i="7" l="1"/>
  <c r="A165" i="7" s="1"/>
  <c r="B166" i="7" l="1"/>
  <c r="A166" i="7" s="1"/>
  <c r="B167" i="7" l="1"/>
  <c r="A167" i="7" s="1"/>
  <c r="B168" i="7" l="1"/>
  <c r="B169" i="7" l="1"/>
  <c r="A168" i="7"/>
  <c r="A169" i="7" l="1"/>
  <c r="F129" i="6"/>
  <c r="G18" i="6"/>
  <c r="E115" i="6"/>
  <c r="D106" i="6"/>
  <c r="H137" i="6"/>
  <c r="B117" i="6"/>
  <c r="D109" i="6"/>
  <c r="C160" i="6"/>
  <c r="D121" i="6"/>
  <c r="B125" i="6"/>
  <c r="C113" i="6"/>
  <c r="G104" i="6"/>
  <c r="E114" i="6"/>
  <c r="H144" i="6"/>
  <c r="C148" i="6"/>
  <c r="G97" i="6"/>
  <c r="H113" i="6"/>
  <c r="B128" i="6"/>
  <c r="E103" i="6"/>
  <c r="C116" i="6"/>
  <c r="E158" i="6"/>
  <c r="B131" i="6"/>
  <c r="B116" i="6"/>
  <c r="F117" i="6"/>
  <c r="E120" i="6"/>
  <c r="G116" i="6"/>
  <c r="F105" i="6"/>
  <c r="C112" i="6"/>
  <c r="E130" i="6"/>
  <c r="E126" i="6"/>
  <c r="F108" i="6"/>
  <c r="F148" i="6"/>
  <c r="B132" i="6"/>
  <c r="B107" i="6"/>
  <c r="H141" i="6"/>
  <c r="F111" i="6"/>
  <c r="D102" i="6"/>
  <c r="H119" i="6"/>
  <c r="D115" i="6"/>
  <c r="G136" i="6"/>
  <c r="E94" i="6"/>
  <c r="B19" i="6"/>
  <c r="G109" i="6"/>
  <c r="F88" i="6"/>
  <c r="H155" i="6"/>
  <c r="E78" i="6"/>
  <c r="G164" i="6"/>
  <c r="C151" i="6"/>
  <c r="B60" i="6"/>
  <c r="H81" i="6"/>
  <c r="B105" i="6"/>
  <c r="F24" i="6"/>
  <c r="E55" i="6"/>
  <c r="F133" i="6"/>
  <c r="F34" i="6"/>
  <c r="B163" i="6"/>
  <c r="C77" i="6"/>
  <c r="F104" i="6"/>
  <c r="E73" i="6"/>
  <c r="G43" i="6"/>
  <c r="D45" i="6"/>
  <c r="F74" i="6"/>
  <c r="D66" i="6"/>
  <c r="F101" i="6"/>
  <c r="B57" i="6"/>
  <c r="C59" i="6"/>
  <c r="G88" i="6"/>
  <c r="G118" i="6"/>
  <c r="D96" i="6"/>
  <c r="B32" i="6"/>
  <c r="E54" i="6"/>
  <c r="G72" i="6"/>
  <c r="H87" i="6"/>
  <c r="G99" i="6"/>
  <c r="D92" i="6"/>
  <c r="G124" i="6"/>
  <c r="F63" i="6"/>
  <c r="E145" i="6"/>
  <c r="C124" i="6"/>
  <c r="C44" i="6"/>
  <c r="E124" i="6"/>
  <c r="E22" i="6"/>
  <c r="G41" i="6"/>
  <c r="F128" i="6"/>
  <c r="D165" i="6"/>
  <c r="C138" i="6"/>
  <c r="F157" i="6"/>
  <c r="G65" i="6"/>
  <c r="H121" i="6"/>
  <c r="B47" i="6"/>
  <c r="D163" i="6"/>
  <c r="G134" i="6"/>
  <c r="D41" i="6"/>
  <c r="G140" i="6"/>
  <c r="G47" i="6"/>
  <c r="C86" i="6"/>
  <c r="H140" i="6"/>
  <c r="E44" i="6"/>
  <c r="H123" i="6"/>
  <c r="D27" i="6"/>
  <c r="F112" i="6"/>
  <c r="D54" i="6"/>
  <c r="H17" i="6"/>
  <c r="B69" i="6"/>
  <c r="E80" i="6"/>
  <c r="D39" i="6"/>
  <c r="F120" i="6"/>
  <c r="H38" i="6"/>
  <c r="G71" i="6"/>
  <c r="C46" i="6"/>
  <c r="E159" i="6"/>
  <c r="F49" i="6"/>
  <c r="G74" i="6"/>
  <c r="B159" i="6"/>
  <c r="C81" i="6"/>
  <c r="H107" i="6"/>
  <c r="H102" i="6"/>
  <c r="E109" i="6"/>
  <c r="E34" i="6"/>
  <c r="G30" i="6"/>
  <c r="C52" i="6"/>
  <c r="D133" i="6"/>
  <c r="H109" i="6"/>
  <c r="B73" i="6"/>
  <c r="H47" i="6"/>
  <c r="D160" i="6"/>
  <c r="G141" i="6"/>
  <c r="C165" i="6"/>
  <c r="F166" i="6"/>
  <c r="E147" i="6"/>
  <c r="F57" i="6"/>
  <c r="E57" i="6"/>
  <c r="E26" i="6"/>
  <c r="G58" i="6"/>
  <c r="C61" i="6"/>
  <c r="F138" i="6"/>
  <c r="B52" i="6"/>
  <c r="H64" i="6"/>
  <c r="E137" i="6"/>
  <c r="C106" i="6"/>
  <c r="D159" i="6"/>
  <c r="D18" i="6"/>
  <c r="E111" i="6"/>
  <c r="D164" i="6"/>
  <c r="C22" i="6"/>
  <c r="D136" i="6"/>
  <c r="B109" i="6"/>
  <c r="G93" i="6"/>
  <c r="F118" i="6"/>
  <c r="C32" i="6"/>
  <c r="F58" i="6"/>
  <c r="G42" i="6"/>
  <c r="F70" i="6"/>
  <c r="G56" i="6"/>
  <c r="E166" i="6"/>
  <c r="H161" i="6"/>
  <c r="E70" i="6"/>
  <c r="B91" i="6"/>
  <c r="G73" i="6"/>
  <c r="G126" i="6"/>
  <c r="E40" i="6"/>
  <c r="B121" i="6"/>
  <c r="E81" i="6"/>
  <c r="C84" i="6"/>
  <c r="B126" i="6"/>
  <c r="H37" i="6"/>
  <c r="H22" i="6"/>
  <c r="B155" i="6"/>
  <c r="B167" i="6"/>
  <c r="F116" i="6"/>
  <c r="G29" i="6"/>
  <c r="E100" i="6"/>
  <c r="H27" i="6"/>
  <c r="H114" i="6"/>
  <c r="C66" i="6"/>
  <c r="D107" i="6"/>
  <c r="C42" i="6"/>
  <c r="D93" i="6"/>
  <c r="G31" i="6"/>
  <c r="B135" i="6"/>
  <c r="F136" i="6"/>
  <c r="C114" i="6"/>
  <c r="B59" i="6"/>
  <c r="E162" i="6"/>
  <c r="C28" i="6"/>
  <c r="H157" i="6"/>
  <c r="C157" i="6"/>
  <c r="D100" i="6"/>
  <c r="D56" i="6"/>
  <c r="C128" i="6"/>
  <c r="C60" i="6"/>
  <c r="G156" i="6"/>
  <c r="G38" i="6"/>
  <c r="E28" i="6"/>
  <c r="F97" i="6"/>
  <c r="E63" i="6"/>
  <c r="H96" i="6"/>
  <c r="E19" i="6"/>
  <c r="C105" i="6"/>
  <c r="C102" i="6"/>
  <c r="H78" i="6"/>
  <c r="C85" i="6"/>
  <c r="F78" i="6"/>
  <c r="G54" i="6"/>
  <c r="B82" i="6"/>
  <c r="E117" i="6"/>
  <c r="F103" i="6"/>
  <c r="B30" i="6"/>
  <c r="H84" i="6"/>
  <c r="H164" i="6"/>
  <c r="D114" i="6"/>
  <c r="E104" i="6"/>
  <c r="G131" i="6"/>
  <c r="G89" i="6"/>
  <c r="H80" i="6"/>
  <c r="C51" i="6"/>
  <c r="H122" i="6"/>
  <c r="H70" i="6"/>
  <c r="G144" i="6"/>
  <c r="H150" i="6"/>
  <c r="D130" i="6"/>
  <c r="D23" i="6"/>
  <c r="G102" i="6"/>
  <c r="H94" i="6"/>
  <c r="E83" i="6"/>
  <c r="F46" i="6"/>
  <c r="H134" i="6"/>
  <c r="E122" i="6"/>
  <c r="B87" i="6"/>
  <c r="E99" i="6"/>
  <c r="C48" i="6"/>
  <c r="D161" i="6"/>
  <c r="B129" i="6"/>
  <c r="G161" i="6"/>
  <c r="B160" i="6"/>
  <c r="B51" i="6"/>
  <c r="C75" i="6"/>
  <c r="C63" i="6"/>
  <c r="B81" i="6"/>
  <c r="C125" i="6"/>
  <c r="H100" i="6"/>
  <c r="F94" i="6"/>
  <c r="D38" i="6"/>
  <c r="F100" i="6"/>
  <c r="G111" i="6"/>
  <c r="B111" i="6"/>
  <c r="G113" i="6"/>
  <c r="H101" i="6"/>
  <c r="G100" i="6"/>
  <c r="H125" i="6"/>
  <c r="G87" i="6"/>
  <c r="F139" i="6"/>
  <c r="E149" i="6"/>
  <c r="D150" i="6"/>
  <c r="E123" i="6"/>
  <c r="E18" i="6"/>
  <c r="C139" i="6"/>
  <c r="F134" i="6"/>
  <c r="G35" i="6"/>
  <c r="D69" i="6"/>
  <c r="E135" i="6"/>
  <c r="E17" i="6"/>
  <c r="D68" i="6"/>
  <c r="H103" i="6"/>
  <c r="D81" i="6"/>
  <c r="C145" i="6"/>
  <c r="H106" i="6"/>
  <c r="C103" i="6"/>
  <c r="D48" i="6"/>
  <c r="D17" i="6"/>
  <c r="F42" i="6"/>
  <c r="E31" i="6"/>
  <c r="G60" i="6"/>
  <c r="D123" i="6"/>
  <c r="C97" i="6"/>
  <c r="F59" i="6"/>
  <c r="E113" i="6"/>
  <c r="F73" i="6"/>
  <c r="F48" i="6"/>
  <c r="G23" i="6"/>
  <c r="E69" i="6"/>
  <c r="D125" i="6"/>
  <c r="F135" i="6"/>
  <c r="F64" i="6"/>
  <c r="D21" i="6"/>
  <c r="E107" i="6"/>
  <c r="G83" i="6"/>
  <c r="B95" i="6"/>
  <c r="E59" i="6"/>
  <c r="B144" i="6"/>
  <c r="D57" i="6"/>
  <c r="F53" i="6"/>
  <c r="C108" i="6"/>
  <c r="D49" i="6"/>
  <c r="H61" i="6"/>
  <c r="C83" i="6"/>
  <c r="C72" i="6"/>
  <c r="G148" i="6"/>
  <c r="H28" i="6"/>
  <c r="H139" i="6"/>
  <c r="F85" i="6"/>
  <c r="D144" i="6"/>
  <c r="E112" i="6"/>
  <c r="H142" i="6"/>
  <c r="D124" i="6"/>
  <c r="G152" i="6"/>
  <c r="G36" i="6"/>
  <c r="E153" i="6"/>
  <c r="F43" i="6"/>
  <c r="B106" i="6"/>
  <c r="D24" i="6"/>
  <c r="G112" i="6"/>
  <c r="C55" i="6"/>
  <c r="H149" i="6"/>
  <c r="H153" i="6"/>
  <c r="F68" i="6"/>
  <c r="H83" i="6"/>
  <c r="B61" i="6"/>
  <c r="D158" i="6"/>
  <c r="C107" i="6"/>
  <c r="F158" i="6"/>
  <c r="B37" i="6"/>
  <c r="D118" i="6"/>
  <c r="B27" i="6"/>
  <c r="F84" i="6"/>
  <c r="H31" i="6"/>
  <c r="F122" i="6"/>
  <c r="D147" i="6"/>
  <c r="F154" i="6"/>
  <c r="E66" i="6"/>
  <c r="F40" i="6"/>
  <c r="G62" i="6"/>
  <c r="E87" i="6"/>
  <c r="D153" i="6"/>
  <c r="G78" i="6"/>
  <c r="B92" i="6"/>
  <c r="H73" i="6"/>
  <c r="H82" i="6"/>
  <c r="F147" i="6"/>
  <c r="B74" i="6"/>
  <c r="D55" i="6"/>
  <c r="D111" i="6"/>
  <c r="D134" i="6"/>
  <c r="B136" i="6"/>
  <c r="D101" i="6"/>
  <c r="F79" i="6"/>
  <c r="F99" i="6"/>
  <c r="E33" i="6"/>
  <c r="G114" i="6"/>
  <c r="H118" i="6"/>
  <c r="E164" i="6"/>
  <c r="F82" i="6"/>
  <c r="F132" i="6"/>
  <c r="E121" i="6"/>
  <c r="G55" i="6"/>
  <c r="H67" i="6"/>
  <c r="F31" i="6"/>
  <c r="C78" i="6"/>
  <c r="C91" i="6"/>
  <c r="B152" i="6"/>
  <c r="D162" i="6"/>
  <c r="C153" i="6"/>
  <c r="E89" i="6"/>
  <c r="C111" i="6"/>
  <c r="G149" i="6"/>
  <c r="F28" i="6"/>
  <c r="C150" i="6"/>
  <c r="E161" i="6"/>
  <c r="F155" i="6"/>
  <c r="H110" i="6"/>
  <c r="D85" i="6"/>
  <c r="B31" i="6"/>
  <c r="D51" i="6"/>
  <c r="B33" i="6"/>
  <c r="D46" i="6"/>
  <c r="H77" i="6"/>
  <c r="G117" i="6"/>
  <c r="G142" i="6"/>
  <c r="G75" i="6"/>
  <c r="F161" i="6"/>
  <c r="C166" i="6"/>
  <c r="H59" i="6"/>
  <c r="C142" i="6"/>
  <c r="F26" i="6"/>
  <c r="H93" i="6"/>
  <c r="H20" i="6"/>
  <c r="H97" i="6"/>
  <c r="H43" i="6"/>
  <c r="D20" i="6"/>
  <c r="C95" i="6"/>
  <c r="H26" i="6"/>
  <c r="C19" i="6"/>
  <c r="E62" i="6"/>
  <c r="F66" i="6"/>
  <c r="G155" i="6"/>
  <c r="D142" i="6"/>
  <c r="F107" i="6"/>
  <c r="F77" i="6"/>
  <c r="B54" i="6"/>
  <c r="C18" i="6"/>
  <c r="C62" i="6"/>
  <c r="F125" i="6"/>
  <c r="G28" i="6"/>
  <c r="G57" i="6"/>
  <c r="F75" i="6"/>
  <c r="D77" i="6"/>
  <c r="C68" i="6"/>
  <c r="D59" i="6"/>
  <c r="F52" i="6"/>
  <c r="E116" i="6"/>
  <c r="G120" i="6"/>
  <c r="B123" i="6"/>
  <c r="F113" i="6"/>
  <c r="D73" i="6"/>
  <c r="F167" i="6"/>
  <c r="H66" i="6"/>
  <c r="G69" i="6"/>
  <c r="E41" i="6"/>
  <c r="B127" i="6"/>
  <c r="C98" i="6"/>
  <c r="F50" i="6"/>
  <c r="D83" i="6"/>
  <c r="G37" i="6"/>
  <c r="F39" i="6"/>
  <c r="E88" i="6"/>
  <c r="B166" i="6"/>
  <c r="E105" i="6"/>
  <c r="F80" i="6"/>
  <c r="F17" i="6"/>
  <c r="G21" i="6"/>
  <c r="C152" i="6"/>
  <c r="C92" i="6"/>
  <c r="H41" i="6"/>
  <c r="F87" i="6"/>
  <c r="F72" i="6"/>
  <c r="B97" i="6"/>
  <c r="B157" i="6"/>
  <c r="B79" i="6"/>
  <c r="B98" i="6"/>
  <c r="D71" i="6"/>
  <c r="B45" i="6"/>
  <c r="B48" i="6"/>
  <c r="F160" i="6"/>
  <c r="G59" i="6"/>
  <c r="D95" i="6"/>
  <c r="B88" i="6"/>
  <c r="H35" i="6"/>
  <c r="G17" i="6"/>
  <c r="H69" i="6"/>
  <c r="F140" i="6"/>
  <c r="D62" i="6"/>
  <c r="C144" i="6"/>
  <c r="F45" i="6"/>
  <c r="D110" i="6"/>
  <c r="F54" i="6"/>
  <c r="F150" i="6"/>
  <c r="B29" i="6"/>
  <c r="C29" i="6"/>
  <c r="H40" i="6"/>
  <c r="B23" i="6"/>
  <c r="E90" i="6"/>
  <c r="H19" i="6"/>
  <c r="B40" i="6"/>
  <c r="G26" i="6"/>
  <c r="F61" i="6"/>
  <c r="D32" i="6"/>
  <c r="B39" i="6"/>
  <c r="F102" i="6"/>
  <c r="H95" i="6"/>
  <c r="E43" i="6"/>
  <c r="B99" i="6"/>
  <c r="G167" i="6"/>
  <c r="G25" i="6"/>
  <c r="G128" i="6"/>
  <c r="D135" i="6"/>
  <c r="E93" i="6"/>
  <c r="H160" i="6"/>
  <c r="H146" i="6"/>
  <c r="D70" i="6"/>
  <c r="G101" i="6"/>
  <c r="H111" i="6"/>
  <c r="G76" i="6"/>
  <c r="F76" i="6"/>
  <c r="B55" i="6"/>
  <c r="H52" i="6"/>
  <c r="H166" i="6"/>
  <c r="F93" i="6"/>
  <c r="H21" i="6"/>
  <c r="E42" i="6"/>
  <c r="C71" i="6"/>
  <c r="H132" i="6"/>
  <c r="E139" i="6"/>
  <c r="H56" i="6"/>
  <c r="B50" i="6"/>
  <c r="G125" i="6"/>
  <c r="E157" i="6"/>
  <c r="E141" i="6"/>
  <c r="B53" i="6"/>
  <c r="F91" i="6"/>
  <c r="C90" i="6"/>
  <c r="D82" i="6"/>
  <c r="D108" i="6"/>
  <c r="G45" i="6"/>
  <c r="E155" i="6"/>
  <c r="G151" i="6"/>
  <c r="C89" i="6"/>
  <c r="E84" i="6"/>
  <c r="H25" i="6"/>
  <c r="H99" i="6"/>
  <c r="E36" i="6"/>
  <c r="C130" i="6"/>
  <c r="F25" i="6"/>
  <c r="D154" i="6"/>
  <c r="H72" i="6"/>
  <c r="D139" i="6"/>
  <c r="C65" i="6"/>
  <c r="F36" i="6"/>
  <c r="C23" i="6"/>
  <c r="D91" i="6"/>
  <c r="H39" i="6"/>
  <c r="B119" i="6"/>
  <c r="D86" i="6"/>
  <c r="D36" i="6"/>
  <c r="C64" i="6"/>
  <c r="D63" i="6"/>
  <c r="H86" i="6"/>
  <c r="F121" i="6"/>
  <c r="G34" i="6"/>
  <c r="C87" i="6"/>
  <c r="E106" i="6"/>
  <c r="E95" i="6"/>
  <c r="G106" i="6"/>
  <c r="F86" i="6"/>
  <c r="H30" i="6"/>
  <c r="H75" i="6"/>
  <c r="B149" i="6"/>
  <c r="B104" i="6"/>
  <c r="D25" i="6"/>
  <c r="G50" i="6"/>
  <c r="B85" i="6"/>
  <c r="H23" i="6"/>
  <c r="C110" i="6"/>
  <c r="C76" i="6"/>
  <c r="B165" i="6"/>
  <c r="F119" i="6"/>
  <c r="B68" i="6"/>
  <c r="E86" i="6"/>
  <c r="E136" i="6"/>
  <c r="F62" i="6"/>
  <c r="E45" i="6"/>
  <c r="B63" i="6"/>
  <c r="C141" i="6"/>
  <c r="B101" i="6"/>
  <c r="E61" i="6"/>
  <c r="H44" i="6"/>
  <c r="E127" i="6"/>
  <c r="G61" i="6"/>
  <c r="C120" i="6"/>
  <c r="E49" i="6"/>
  <c r="E79" i="6"/>
  <c r="C49" i="6"/>
  <c r="G105" i="6"/>
  <c r="C135" i="6"/>
  <c r="H108" i="6"/>
  <c r="G147" i="6"/>
  <c r="H127" i="6"/>
  <c r="B140" i="6"/>
  <c r="B102" i="6"/>
  <c r="H63" i="6"/>
  <c r="D53" i="6"/>
  <c r="E47" i="6"/>
  <c r="E56" i="6"/>
  <c r="B113" i="6"/>
  <c r="D88" i="6"/>
  <c r="D52" i="6"/>
  <c r="C17" i="6"/>
  <c r="D138" i="6"/>
  <c r="H138" i="6"/>
  <c r="D149" i="6"/>
  <c r="D145" i="6"/>
  <c r="G85" i="6"/>
  <c r="G146" i="6"/>
  <c r="H98" i="6"/>
  <c r="G160" i="6"/>
  <c r="C118" i="6"/>
  <c r="E134" i="6"/>
  <c r="B143" i="6"/>
  <c r="F23" i="6"/>
  <c r="G20" i="6"/>
  <c r="C47" i="6"/>
  <c r="E37" i="6"/>
  <c r="E82" i="6"/>
  <c r="H68" i="6"/>
  <c r="C31" i="6"/>
  <c r="H154" i="6"/>
  <c r="B78" i="6"/>
  <c r="H156" i="6"/>
  <c r="H167" i="6"/>
  <c r="H92" i="6"/>
  <c r="F109" i="6"/>
  <c r="C26" i="6"/>
  <c r="D42" i="6"/>
  <c r="E110" i="6"/>
  <c r="G46" i="6"/>
  <c r="F146" i="6"/>
  <c r="F83" i="6"/>
  <c r="B133" i="6"/>
  <c r="B114" i="6"/>
  <c r="C73" i="6"/>
  <c r="D64" i="6"/>
  <c r="E25" i="6"/>
  <c r="D140" i="6"/>
  <c r="B164" i="6"/>
  <c r="G68" i="6"/>
  <c r="G158" i="6"/>
  <c r="H145" i="6"/>
  <c r="H162" i="6"/>
  <c r="B142" i="6"/>
  <c r="G22" i="6"/>
  <c r="E125" i="6"/>
  <c r="E23" i="6"/>
  <c r="B72" i="6"/>
  <c r="E20" i="6"/>
  <c r="H58" i="6"/>
  <c r="G33" i="6"/>
  <c r="C45" i="6"/>
  <c r="F29" i="6"/>
  <c r="B115" i="6"/>
  <c r="B108" i="6"/>
  <c r="D98" i="6"/>
  <c r="D157" i="6"/>
  <c r="D99" i="6"/>
  <c r="F65" i="6"/>
  <c r="C147" i="6"/>
  <c r="D44" i="6"/>
  <c r="G19" i="6"/>
  <c r="G122" i="6"/>
  <c r="G84" i="6"/>
  <c r="B93" i="6"/>
  <c r="F149" i="6"/>
  <c r="E75" i="6"/>
  <c r="D29" i="6"/>
  <c r="G145" i="6"/>
  <c r="G44" i="6"/>
  <c r="D155" i="6"/>
  <c r="F18" i="6"/>
  <c r="C158" i="6"/>
  <c r="F131" i="6"/>
  <c r="C43" i="6"/>
  <c r="H49" i="6"/>
  <c r="B83" i="6"/>
  <c r="D37" i="6"/>
  <c r="H57" i="6"/>
  <c r="E152" i="6"/>
  <c r="B18" i="6"/>
  <c r="D113" i="6"/>
  <c r="C38" i="6"/>
  <c r="E27" i="6"/>
  <c r="C129" i="6"/>
  <c r="H90" i="6"/>
  <c r="F159" i="6"/>
  <c r="D141" i="6"/>
  <c r="F89" i="6"/>
  <c r="H104" i="6"/>
  <c r="B35" i="6"/>
  <c r="D120" i="6"/>
  <c r="B86" i="6"/>
  <c r="D40" i="6"/>
  <c r="F152" i="6"/>
  <c r="E108" i="6"/>
  <c r="G91" i="6"/>
  <c r="C143" i="6"/>
  <c r="E85" i="6"/>
  <c r="D78" i="6"/>
  <c r="C70" i="6"/>
  <c r="G27" i="6"/>
  <c r="H135" i="6"/>
  <c r="B147" i="6"/>
  <c r="D152" i="6"/>
  <c r="B153" i="6"/>
  <c r="F55" i="6"/>
  <c r="F96" i="6"/>
  <c r="B58" i="6"/>
  <c r="H29" i="6"/>
  <c r="F153" i="6"/>
  <c r="H105" i="6"/>
  <c r="H89" i="6"/>
  <c r="C154" i="6"/>
  <c r="E65" i="6"/>
  <c r="C33" i="6"/>
  <c r="B17" i="6"/>
  <c r="G115" i="6"/>
  <c r="F144" i="6"/>
  <c r="G96" i="6"/>
  <c r="E48" i="6"/>
  <c r="B36" i="6"/>
  <c r="H60" i="6"/>
  <c r="B162" i="6"/>
  <c r="B80" i="6"/>
  <c r="G132" i="6"/>
  <c r="F141" i="6"/>
  <c r="F145" i="6"/>
  <c r="F35" i="6"/>
  <c r="E119" i="6"/>
  <c r="F30" i="6"/>
  <c r="D116" i="6"/>
  <c r="H36" i="6"/>
  <c r="G103" i="6"/>
  <c r="F27" i="6"/>
  <c r="D50" i="6"/>
  <c r="E133" i="6"/>
  <c r="H46" i="6"/>
  <c r="B22" i="6"/>
  <c r="G67" i="6"/>
  <c r="B124" i="6"/>
  <c r="D132" i="6"/>
  <c r="F56" i="6"/>
  <c r="C96" i="6"/>
  <c r="E154" i="6"/>
  <c r="C122" i="6"/>
  <c r="H148" i="6"/>
  <c r="B110" i="6"/>
  <c r="B44" i="6"/>
  <c r="C94" i="6"/>
  <c r="G110" i="6"/>
  <c r="H85" i="6"/>
  <c r="B49" i="6"/>
  <c r="H55" i="6"/>
  <c r="C131" i="6"/>
  <c r="C161" i="6"/>
  <c r="B62" i="6"/>
  <c r="D127" i="6"/>
  <c r="C164" i="6"/>
  <c r="H147" i="6"/>
  <c r="C34" i="6"/>
  <c r="G39" i="6"/>
  <c r="H76" i="6"/>
  <c r="G137" i="6"/>
  <c r="F51" i="6"/>
  <c r="G92" i="6"/>
  <c r="C127" i="6"/>
  <c r="E163" i="6"/>
  <c r="H32" i="6"/>
  <c r="C100" i="6"/>
  <c r="G159" i="6"/>
  <c r="B64" i="6"/>
  <c r="E98" i="6"/>
  <c r="C79" i="6"/>
  <c r="D19" i="6"/>
  <c r="F163" i="6"/>
  <c r="F114" i="6"/>
  <c r="B38" i="6"/>
  <c r="D65" i="6"/>
  <c r="G154" i="6"/>
  <c r="B146" i="6"/>
  <c r="B158" i="6"/>
  <c r="G119" i="6"/>
  <c r="G90" i="6"/>
  <c r="E52" i="6"/>
  <c r="H53" i="6"/>
  <c r="G70" i="6"/>
  <c r="B67" i="6"/>
  <c r="H34" i="6"/>
  <c r="E160" i="6"/>
  <c r="G163" i="6"/>
  <c r="D84" i="6"/>
  <c r="E148" i="6"/>
  <c r="H165" i="6"/>
  <c r="C163" i="6"/>
  <c r="G162" i="6"/>
  <c r="H159" i="6"/>
  <c r="D75" i="6"/>
  <c r="C21" i="6"/>
  <c r="B134" i="6"/>
  <c r="F110" i="6"/>
  <c r="D117" i="6"/>
  <c r="H163" i="6"/>
  <c r="H88" i="6"/>
  <c r="E151" i="6"/>
  <c r="B41" i="6"/>
  <c r="C27" i="6"/>
  <c r="B141" i="6"/>
  <c r="C93" i="6"/>
  <c r="D33" i="6"/>
  <c r="D166" i="6"/>
  <c r="D30" i="6"/>
  <c r="E129" i="6"/>
  <c r="B122" i="6"/>
  <c r="D31" i="6"/>
  <c r="B20" i="6"/>
  <c r="B94" i="6"/>
  <c r="D28" i="6"/>
  <c r="C80" i="6"/>
  <c r="C58" i="6"/>
  <c r="H91" i="6"/>
  <c r="G127" i="6"/>
  <c r="B56" i="6"/>
  <c r="B76" i="6"/>
  <c r="G79" i="6"/>
  <c r="G166" i="6"/>
  <c r="B130" i="6"/>
  <c r="F19" i="6"/>
  <c r="D76" i="6"/>
  <c r="F60" i="6"/>
  <c r="F115" i="6"/>
  <c r="G133" i="6"/>
  <c r="B137" i="6"/>
  <c r="C41" i="6"/>
  <c r="C101" i="6"/>
  <c r="B150" i="6"/>
  <c r="H151" i="6"/>
  <c r="E138" i="6"/>
  <c r="B77" i="6"/>
  <c r="H131" i="6"/>
  <c r="G143" i="6"/>
  <c r="C36" i="6"/>
  <c r="B42" i="6"/>
  <c r="D26" i="6"/>
  <c r="E58" i="6"/>
  <c r="E64" i="6"/>
  <c r="B66" i="6"/>
  <c r="D87" i="6"/>
  <c r="C30" i="6"/>
  <c r="H128" i="6"/>
  <c r="B46" i="6"/>
  <c r="G63" i="6"/>
  <c r="B21" i="6"/>
  <c r="D79" i="6"/>
  <c r="G121" i="6"/>
  <c r="H152" i="6"/>
  <c r="H48" i="6"/>
  <c r="E51" i="6"/>
  <c r="E128" i="6"/>
  <c r="E118" i="6"/>
  <c r="F92" i="6"/>
  <c r="E167" i="6"/>
  <c r="C25" i="6"/>
  <c r="B71" i="6"/>
  <c r="C99" i="6"/>
  <c r="E67" i="6"/>
  <c r="E71" i="6"/>
  <c r="H54" i="6"/>
  <c r="G94" i="6"/>
  <c r="D137" i="6"/>
  <c r="F106" i="6"/>
  <c r="D104" i="6"/>
  <c r="E131" i="6"/>
  <c r="B70" i="6"/>
  <c r="C146" i="6"/>
  <c r="E146" i="6"/>
  <c r="E29" i="6"/>
  <c r="E142" i="6"/>
  <c r="H133" i="6"/>
  <c r="E53" i="6"/>
  <c r="E24" i="6"/>
  <c r="D80" i="6"/>
  <c r="B89" i="6"/>
  <c r="C37" i="6"/>
  <c r="D61" i="6"/>
  <c r="C126" i="6"/>
  <c r="G32" i="6"/>
  <c r="F38" i="6"/>
  <c r="E74" i="6"/>
  <c r="H24" i="6"/>
  <c r="E38" i="6"/>
  <c r="H65" i="6"/>
  <c r="G123" i="6"/>
  <c r="F21" i="6"/>
  <c r="B145" i="6"/>
  <c r="D58" i="6"/>
  <c r="G48" i="6"/>
  <c r="C117" i="6"/>
  <c r="F137" i="6"/>
  <c r="G157" i="6"/>
  <c r="D94" i="6"/>
  <c r="F98" i="6"/>
  <c r="F41" i="6"/>
  <c r="C57" i="6"/>
  <c r="B75" i="6"/>
  <c r="E60" i="6"/>
  <c r="H126" i="6"/>
  <c r="H51" i="6"/>
  <c r="G135" i="6"/>
  <c r="H45" i="6"/>
  <c r="D122" i="6"/>
  <c r="B43" i="6"/>
  <c r="E97" i="6"/>
  <c r="E32" i="6"/>
  <c r="G138" i="6"/>
  <c r="G107" i="6"/>
  <c r="B84" i="6"/>
  <c r="F142" i="6"/>
  <c r="C24" i="6"/>
  <c r="H130" i="6"/>
  <c r="F127" i="6"/>
  <c r="B103" i="6"/>
  <c r="G81" i="6"/>
  <c r="B154" i="6"/>
  <c r="G130" i="6"/>
  <c r="F165" i="6"/>
  <c r="C20" i="6"/>
  <c r="D119" i="6"/>
  <c r="H116" i="6"/>
  <c r="B28" i="6"/>
  <c r="D47" i="6"/>
  <c r="F44" i="6"/>
  <c r="B118" i="6"/>
  <c r="H158" i="6"/>
  <c r="F126" i="6"/>
  <c r="C53" i="6"/>
  <c r="F162" i="6"/>
  <c r="C50" i="6"/>
  <c r="H112" i="6"/>
  <c r="B34" i="6"/>
  <c r="E50" i="6"/>
  <c r="F47" i="6"/>
  <c r="H136" i="6"/>
  <c r="G80" i="6"/>
  <c r="B65" i="6"/>
  <c r="D112" i="6"/>
  <c r="B148" i="6"/>
  <c r="C88" i="6"/>
  <c r="E132" i="6"/>
  <c r="G53" i="6"/>
  <c r="E165" i="6"/>
  <c r="E92" i="6"/>
  <c r="D156" i="6"/>
  <c r="G24" i="6"/>
  <c r="H42" i="6"/>
  <c r="C167" i="6"/>
  <c r="C39" i="6"/>
  <c r="D74" i="6"/>
  <c r="D148" i="6"/>
  <c r="F124" i="6"/>
  <c r="B24" i="6"/>
  <c r="C67" i="6"/>
  <c r="F32" i="6"/>
  <c r="C121" i="6"/>
  <c r="H18" i="6"/>
  <c r="B90" i="6"/>
  <c r="D43" i="6"/>
  <c r="E21" i="6"/>
  <c r="G66" i="6"/>
  <c r="B138" i="6"/>
  <c r="E101" i="6"/>
  <c r="F130" i="6"/>
  <c r="C133" i="6"/>
  <c r="F156" i="6"/>
  <c r="G51" i="6"/>
  <c r="C119" i="6"/>
  <c r="C134" i="6"/>
  <c r="F81" i="6"/>
  <c r="D103" i="6"/>
  <c r="C149" i="6"/>
  <c r="D131" i="6"/>
  <c r="H79" i="6"/>
  <c r="B112" i="6"/>
  <c r="C123" i="6"/>
  <c r="E72" i="6"/>
  <c r="G82" i="6"/>
  <c r="D151" i="6"/>
  <c r="F90" i="6"/>
  <c r="E77" i="6"/>
  <c r="F37" i="6"/>
  <c r="C136" i="6"/>
  <c r="E102" i="6"/>
  <c r="C115" i="6"/>
  <c r="F143" i="6"/>
  <c r="G153" i="6"/>
  <c r="G165" i="6"/>
  <c r="B156" i="6"/>
  <c r="E46" i="6"/>
  <c r="G150" i="6"/>
  <c r="G86" i="6"/>
  <c r="F22" i="6"/>
  <c r="F69" i="6"/>
  <c r="C132" i="6"/>
  <c r="G77" i="6"/>
  <c r="H115" i="6"/>
  <c r="C109" i="6"/>
  <c r="E91" i="6"/>
  <c r="F71" i="6"/>
  <c r="D128" i="6"/>
  <c r="C54" i="6"/>
  <c r="G95" i="6"/>
  <c r="C82" i="6"/>
  <c r="H120" i="6"/>
  <c r="D143" i="6"/>
  <c r="C162" i="6"/>
  <c r="G129" i="6"/>
  <c r="G49" i="6"/>
  <c r="B120" i="6"/>
  <c r="B25" i="6"/>
  <c r="D146" i="6"/>
  <c r="F67" i="6"/>
  <c r="D129" i="6"/>
  <c r="E76" i="6"/>
  <c r="E30" i="6"/>
  <c r="H143" i="6"/>
  <c r="G40" i="6"/>
  <c r="H71" i="6"/>
  <c r="B100" i="6"/>
  <c r="G52" i="6"/>
  <c r="F33" i="6"/>
  <c r="C155" i="6"/>
  <c r="E35" i="6"/>
  <c r="C156" i="6"/>
  <c r="D90" i="6"/>
  <c r="H129" i="6"/>
  <c r="D97" i="6"/>
  <c r="F20" i="6"/>
  <c r="E156" i="6"/>
  <c r="D126" i="6"/>
  <c r="E39" i="6"/>
  <c r="F95" i="6"/>
  <c r="B96" i="6"/>
  <c r="C159" i="6"/>
  <c r="C140" i="6"/>
  <c r="B151" i="6"/>
  <c r="B26" i="6"/>
  <c r="D72" i="6"/>
  <c r="E140" i="6"/>
  <c r="C56" i="6"/>
  <c r="H50" i="6"/>
  <c r="H33" i="6"/>
  <c r="E68" i="6"/>
  <c r="D167" i="6"/>
  <c r="C35" i="6"/>
  <c r="E144" i="6"/>
  <c r="F164" i="6"/>
  <c r="G64" i="6"/>
  <c r="H62" i="6"/>
  <c r="D105" i="6"/>
  <c r="C69" i="6"/>
  <c r="D67" i="6"/>
  <c r="B139" i="6"/>
  <c r="F151" i="6"/>
  <c r="D22" i="6"/>
  <c r="G98" i="6"/>
  <c r="C40" i="6"/>
  <c r="D89" i="6"/>
  <c r="D34" i="6"/>
  <c r="B161" i="6"/>
  <c r="H74" i="6"/>
  <c r="F123" i="6"/>
  <c r="E96" i="6"/>
  <c r="D60" i="6"/>
  <c r="C137" i="6"/>
  <c r="E143" i="6"/>
  <c r="C74" i="6"/>
  <c r="H117" i="6"/>
  <c r="G139" i="6"/>
  <c r="G108" i="6"/>
  <c r="D35" i="6"/>
  <c r="C104" i="6"/>
  <c r="E150" i="6"/>
  <c r="H124" i="6"/>
</calcChain>
</file>

<file path=xl/sharedStrings.xml><?xml version="1.0" encoding="utf-8"?>
<sst xmlns="http://schemas.openxmlformats.org/spreadsheetml/2006/main" count="3948" uniqueCount="1042">
  <si>
    <t>1.</t>
  </si>
  <si>
    <t>bizottság</t>
  </si>
  <si>
    <t>kötelező</t>
  </si>
  <si>
    <t>vagyonnyilatkozat-tételi bizottság tartja nyilván és ellenőrzi</t>
  </si>
  <si>
    <t>2.</t>
  </si>
  <si>
    <t>január 25-ig</t>
  </si>
  <si>
    <t>határozat</t>
  </si>
  <si>
    <t>3.</t>
  </si>
  <si>
    <t>január 31-ig</t>
  </si>
  <si>
    <t>rendelet</t>
  </si>
  <si>
    <t>a fővárosi önkormányzat közgyűlése fogadja el</t>
  </si>
  <si>
    <t>4.</t>
  </si>
  <si>
    <t>1.  </t>
  </si>
  <si>
    <t>2.  </t>
  </si>
  <si>
    <t xml:space="preserve"> a fővárosi önkormányzat küldi meg, a kerületi önkormányzatok véleményezési határideje január 10-től 15 nap</t>
  </si>
  <si>
    <t>3.  </t>
  </si>
  <si>
    <t>4.  </t>
  </si>
  <si>
    <t>a vagyonkezelő önkormányzat számol be, a vagyonkezelői jogviszony fennállása alatt; a Nemzeti Földügyi Központ beolvadásos különválással megszűnt, általános jogutód az Agrárminisztérium</t>
  </si>
  <si>
    <t>Feladat megnevezés</t>
  </si>
  <si>
    <t>Határidő</t>
  </si>
  <si>
    <t>Elfogadása</t>
  </si>
  <si>
    <t>nem kötelező</t>
  </si>
  <si>
    <t>Megjegyzés</t>
  </si>
  <si>
    <t xml:space="preserve">JANUÁR </t>
  </si>
  <si>
    <t>5.  </t>
  </si>
  <si>
    <t>tájékoztatás</t>
  </si>
  <si>
    <t>6.  </t>
  </si>
  <si>
    <t>pályázati kiírásnak megfelelően</t>
  </si>
  <si>
    <t>kötelező támogatás igényléséhez</t>
  </si>
  <si>
    <t>beszerzések figyelembe vétele közbeszerzés, beszerzési eljárások tervezésekor, az önerőé a költségvetés készítésekor</t>
  </si>
  <si>
    <t>7.  </t>
  </si>
  <si>
    <t>-</t>
  </si>
  <si>
    <t>az előző évre vonatkozóan, a NAIH e célra szolgáló elektronikus felületén</t>
  </si>
  <si>
    <t>8.  </t>
  </si>
  <si>
    <t xml:space="preserve"> vármegyei szakértői bizottság részére megküldeni</t>
  </si>
  <si>
    <t>FEBRUÁR, MÁRCIUS, ÁPRILIS</t>
  </si>
  <si>
    <t>9.  </t>
  </si>
  <si>
    <t>február utolsó munkanapjáig</t>
  </si>
  <si>
    <t>kötelező, ha kezdeményezi az átadást</t>
  </si>
  <si>
    <t>kezdeményezheti az intézkedés tervezett végre-hajtása évében a következő tanévtől</t>
  </si>
  <si>
    <t>10.  </t>
  </si>
  <si>
    <t>február 15-ig</t>
  </si>
  <si>
    <t>a települési önkormányzat a véleményéről, a nemzetiségi önkormányzat az egyetértéséről vagy módosítási javaslatáról tájékoztatja az illetékes tankerületi központot</t>
  </si>
  <si>
    <t>11.  </t>
  </si>
  <si>
    <t xml:space="preserve">felvételi körzetének meghatározása előtt </t>
  </si>
  <si>
    <t>érdekelt települési vagy országos nemzetiségi önkormányzat egyetértésével</t>
  </si>
  <si>
    <t>12.  </t>
  </si>
  <si>
    <t xml:space="preserve">február 28-ig </t>
  </si>
  <si>
    <t xml:space="preserve">25 munkanap alapszabadság és 14 munkanap pótszabadság illeti meg </t>
  </si>
  <si>
    <t>13.  </t>
  </si>
  <si>
    <t>február 28-ig</t>
  </si>
  <si>
    <t>jegyzői jóváhagyás</t>
  </si>
  <si>
    <t>címzetti kör: hivatal köztisztviselői</t>
  </si>
  <si>
    <t>14.  </t>
  </si>
  <si>
    <t>március 1-jéig</t>
  </si>
  <si>
    <t>jegyző</t>
  </si>
  <si>
    <t>15.  </t>
  </si>
  <si>
    <t xml:space="preserve">március 15-ig </t>
  </si>
  <si>
    <t>költségvetésről szóló önkormányzati rendelet elfogadásáig</t>
  </si>
  <si>
    <t>16.  </t>
  </si>
  <si>
    <t>március 15-ig</t>
  </si>
  <si>
    <t>költségvetésről szóló rendelet elfogadásáig, a 2025. évben 38 650,-Ft, a képviselő-testület magasabb összegű illetményalapot is megállapíthat</t>
  </si>
  <si>
    <t>17.  </t>
  </si>
  <si>
    <t>költségvetésről szóló törvény hatályba lépését követő 45. napig, a szervezeti és működési szabályzatról szóló önkormányzati rendelet szerinti előírások betartásával</t>
  </si>
  <si>
    <t>18.  </t>
  </si>
  <si>
    <t>költségvetés tervezet benyújtását megelőzően</t>
  </si>
  <si>
    <t>19.  </t>
  </si>
  <si>
    <t xml:space="preserve">költségvetés tervezet benyújtását megelőzően  </t>
  </si>
  <si>
    <t>20.  </t>
  </si>
  <si>
    <t xml:space="preserve"> kötelező</t>
  </si>
  <si>
    <t>a költségvetési rendelet elfogadásáig</t>
  </si>
  <si>
    <t>21.  </t>
  </si>
  <si>
    <t>költségvetési rendelettel együtt, annak részeként, a képviselő-testület részére tájékoztatásul, a várható bevételek és ráfordítások havi előrejelzése</t>
  </si>
  <si>
    <t>22.  </t>
  </si>
  <si>
    <t xml:space="preserve">az előirányzat felhasználási tervvel egy dokumentum-ban is elkészíthető, ha megfelel az Áht. 24. §, 78. §-ának  </t>
  </si>
  <si>
    <t>23.  </t>
  </si>
  <si>
    <t>megküldés a Nemzeti Közszolgálati Egyetem részére annak rendszerében való rögzítéssel</t>
  </si>
  <si>
    <t>24.  </t>
  </si>
  <si>
    <t>Nemzeti Közszolgálati Egyetem által biztosított informatikai felületen</t>
  </si>
  <si>
    <t>25.  </t>
  </si>
  <si>
    <t>március 31-ig</t>
  </si>
  <si>
    <t>feltétele: a költségvetési rendeletet a képviselő-testület a költségvetési évben legkésőbb március 15-ig nem fogadta el</t>
  </si>
  <si>
    <t>26.  </t>
  </si>
  <si>
    <t>esedékességi évet követő március 31-ig</t>
  </si>
  <si>
    <t>27.  </t>
  </si>
  <si>
    <t>vezetői jóváhagyás</t>
  </si>
  <si>
    <t xml:space="preserve">elkészítéséért felelős: a közintézményi tulajdonban, használatban álló, közfeladat ellátását szolgáló épület üzemeltetéséért, fenntartásáért felelős szervezet vezetője, 5 évente online felületre feltölteni   </t>
  </si>
  <si>
    <t>28.  </t>
  </si>
  <si>
    <t>közzétételi kötelezettség, adott éven belül folyamatos módosítás szükség esetén</t>
  </si>
  <si>
    <t>29.  </t>
  </si>
  <si>
    <t>kötelező a Korm. rendeletben meghatározott esetekben</t>
  </si>
  <si>
    <t>az adott évre irányadó közbeszerzési tervére figyelemmel, az EKR-ben nyilvános közzététellel</t>
  </si>
  <si>
    <t>30.  </t>
  </si>
  <si>
    <t>közszolgáltató készíti el és nyújtja be a települési önkormányzatnak</t>
  </si>
  <si>
    <t>31.  </t>
  </si>
  <si>
    <t>szükség szerint, hivatásos katasztrófavédelmi szerv helyi szerve vezetőjének egyetértésével és szükség szerinti közreműködésével</t>
  </si>
  <si>
    <t>32.  </t>
  </si>
  <si>
    <t>április 1-jéig</t>
  </si>
  <si>
    <t>emelése akkor és olyan mértékben indokolt, ha azzal szemben hasonló mértékű kiadást lehet szembe állítani, a díjat a fenntartó állapítja meg</t>
  </si>
  <si>
    <t>33.  </t>
  </si>
  <si>
    <t>április 15-ig</t>
  </si>
  <si>
    <t xml:space="preserve">az alakuló ülést követő 6 hónapon belül </t>
  </si>
  <si>
    <t>34.  </t>
  </si>
  <si>
    <t>szünetek előtt</t>
  </si>
  <si>
    <t>költségét a költségvetésbe beépítve, különösen a nyári szünet időtartama alatt</t>
  </si>
  <si>
    <t xml:space="preserve">MÁJUS </t>
  </si>
  <si>
    <t>35.  </t>
  </si>
  <si>
    <t xml:space="preserve"> május 31-ig</t>
  </si>
  <si>
    <t>egyeztetési kötelezettség az önkormányzati SzMSz szerint, legkésőbb a költségvetési évet követő 5. hónap utolsó napjáig hatályba kell lépnie</t>
  </si>
  <si>
    <t>36.  </t>
  </si>
  <si>
    <t>május 31-ig</t>
  </si>
  <si>
    <t>írásban az önkormányzat SzMSz-ében meghatározott módon</t>
  </si>
  <si>
    <t>37.  </t>
  </si>
  <si>
    <t>írásban az SzMSz-ben meghatározott módon</t>
  </si>
  <si>
    <t>38.  </t>
  </si>
  <si>
    <t xml:space="preserve">zárszámadással egyidejűleg, zárszámadáshoz csatolni </t>
  </si>
  <si>
    <t>39.  </t>
  </si>
  <si>
    <t>költségvetési beszámoló részeként</t>
  </si>
  <si>
    <t>40.  </t>
  </si>
  <si>
    <t>az irányító szerv állapítja meg a zárszámadással egyidőben, szükség esetén költségvetési rendelet módosítása</t>
  </si>
  <si>
    <t>41.  </t>
  </si>
  <si>
    <t>a zárszámadás elfogadásával egyidejűleg</t>
  </si>
  <si>
    <t>42.  </t>
  </si>
  <si>
    <t>zárszámadással egyidejűleg</t>
  </si>
  <si>
    <t>43.  </t>
  </si>
  <si>
    <t xml:space="preserve">a jegyző a tárgyévet követően, legkésőbb a zárszámadásról szóló önkormányzati rendelet elfogadásáig, a képviselő-testület elé terjeszti jóváhagyásra </t>
  </si>
  <si>
    <t>44.  </t>
  </si>
  <si>
    <t>célszerű a zárszámadás elfogadásával egyidejűleg</t>
  </si>
  <si>
    <t>45.  </t>
  </si>
  <si>
    <t>beiratkozás előtt</t>
  </si>
  <si>
    <t>46.  </t>
  </si>
  <si>
    <t>május utolsó munkanapjáig, egyetértési jog gyakorlása a jogszabályban előírt szerveknek</t>
  </si>
  <si>
    <t>47.  </t>
  </si>
  <si>
    <t>Kft: társasági szerződésben, egyszemélyes önkormány-zati tulajdonú Kft: alapító okiratban foglaltak szerint, a tulajdonosi joggyakorlás szabályainak megfelelően</t>
  </si>
  <si>
    <t>48.  </t>
  </si>
  <si>
    <t>a tárgyalását követően meg-küldeni a gyámhatóságnak, amely szerv 30 napon belül javaslattal élhet</t>
  </si>
  <si>
    <t xml:space="preserve">JÚNIUS, JÚLIUS, AUGUSZTUS, SZEPTEMBER </t>
  </si>
  <si>
    <t>49.  </t>
  </si>
  <si>
    <t>az adatszolgáltatás címzettje a Kincstár</t>
  </si>
  <si>
    <t>50.  </t>
  </si>
  <si>
    <t>a támogatáskezelő tárgyévi pályázati kiírása szerinti határidőig, a nyilatkozat visszaküldése nem jelent kötelezettségvállalást</t>
  </si>
  <si>
    <t>51.  </t>
  </si>
  <si>
    <t>az 5000 fő lakosságszámot meg nem haladó önkormányzat szociális célú tüzelőanyag vásárlás támogatására, pályázati úton igényelhető, márc. 31. a felhasználási határidő</t>
  </si>
  <si>
    <t>52.  </t>
  </si>
  <si>
    <t>szeptember 5-ig</t>
  </si>
  <si>
    <t>augusztus 25 - szeptember 5. között jelezni, indokolni, ha a nevelési-oktatási intézmény a nevelési évet, tanévet nem vagy az előírtaknál később kezdi meg</t>
  </si>
  <si>
    <t xml:space="preserve">OKTÓBER, NOVEMBER, DECEMBER </t>
  </si>
  <si>
    <t>53.  </t>
  </si>
  <si>
    <t>november 5-ig, rendkívüli esetben, külön miniszteri engedéllyel november 15-ig</t>
  </si>
  <si>
    <t>kötelező adósságot keletkeztető ügylet esetén</t>
  </si>
  <si>
    <t xml:space="preserve">benyújtása a Kincstár által üzemeltetett elektronikus rendszeren keresztül </t>
  </si>
  <si>
    <t>54.  </t>
  </si>
  <si>
    <t>adókedvezmény, adómentesség esetén: év közben is lehet a rendeletet módosítani; új adónem bevezetése, súlyosbítás, kedvezmény, mentesség, megszüntetés: december 1-jéig az önkormányzati rendelet kihirdetése</t>
  </si>
  <si>
    <t>55.  </t>
  </si>
  <si>
    <t>december 10-ig</t>
  </si>
  <si>
    <t>értékelő jelentést az intézkedési tervvel együtt jóváhagyásra megküldeni a felülvizsgálatra jogosult szervnek, a személyi beosztásban bekövetkezett változásokat folyamatosan átvezetni</t>
  </si>
  <si>
    <t>LEGKÉSŐBB DECEMBER 31-IG</t>
  </si>
  <si>
    <t>56.  </t>
  </si>
  <si>
    <t>jogszabályi módosítás esetén a megadott határidőig</t>
  </si>
  <si>
    <t>módosító okirat esetén csatolni az alapító okirat módosításokkal egységes szerkezetbe foglalt változatát, MÁK formanyomtatványon</t>
  </si>
  <si>
    <t>57.  </t>
  </si>
  <si>
    <t>bevételeket, kiadásokat azokon a kormányzati funkciókon kell elszámolni, amelyek érdekében azok felmerültek</t>
  </si>
  <si>
    <t>58.  </t>
  </si>
  <si>
    <t>december 31-ig</t>
  </si>
  <si>
    <t>társulási megállapodás szerint</t>
  </si>
  <si>
    <t>59.  </t>
  </si>
  <si>
    <t>a stratégiai ellenőrzési tervvel összhangban kell lennie</t>
  </si>
  <si>
    <t>60.  </t>
  </si>
  <si>
    <t>2000 fő feletti lakosságszámú önkormányzat vagy társulás, illetve a fővárosi önkormányzat esetén</t>
  </si>
  <si>
    <t>61.  </t>
  </si>
  <si>
    <t xml:space="preserve">intézmény személyi, tárgyi, szakmai, működési feltételei, szakmai feladatok ellátása, pályázatok megvalósítása, ellenőrzések tapasztalata, rendezvények, statisztika </t>
  </si>
  <si>
    <t>62.  </t>
  </si>
  <si>
    <t>az intézmény fenntartója értékeli a szakmai munkát, a pénzügyi szabályosságot, átfogó beszámoló</t>
  </si>
  <si>
    <t>63.  </t>
  </si>
  <si>
    <t xml:space="preserve"> december 31-ig</t>
  </si>
  <si>
    <t>tavaszi, nyári, őszi, téli szünet alatt, szabadidős programhoz költségvetési többletforrás biztosítása</t>
  </si>
  <si>
    <t>64.  </t>
  </si>
  <si>
    <t>üzemeltetéssel összefüggő bevételek és kiadások bemutatása</t>
  </si>
  <si>
    <t>65.  </t>
  </si>
  <si>
    <t xml:space="preserve">tájékoztató </t>
  </si>
  <si>
    <t>köteles kapcsolatot tartani a választókkal, tájékoztatást nyújtani képviselői tevékenységéről</t>
  </si>
  <si>
    <t>66.  </t>
  </si>
  <si>
    <t>település tűzvédelmi helyzete, a tűzvédelem érdekében tett intézkedések; a tűzoltó parancsnokot vagy kijelölt helyettesét az ülésre meghívni</t>
  </si>
  <si>
    <t>67.  </t>
  </si>
  <si>
    <t>68.  </t>
  </si>
  <si>
    <t>a közmeghallgatáson vagy legkésőbb 15 napon belül az elhangzott javaslatra, kérdésre választ adni</t>
  </si>
  <si>
    <t>69.  </t>
  </si>
  <si>
    <t>tájékoztató</t>
  </si>
  <si>
    <t>a környezet állapotának értékelése, elemzése az illetékességi területén</t>
  </si>
  <si>
    <t>70.  </t>
  </si>
  <si>
    <t xml:space="preserve">lakóhelyi környezet állapotának alakulása </t>
  </si>
  <si>
    <t>71.  </t>
  </si>
  <si>
    <t xml:space="preserve">változás esetén (pl. többletfeladat miatt), a képviselő-testület egyetértésével </t>
  </si>
  <si>
    <t>72.  </t>
  </si>
  <si>
    <t>bizottsági határozat</t>
  </si>
  <si>
    <t>kötelező, ha létrehozták a bizottságot</t>
  </si>
  <si>
    <t>évente egyszer, a bizottság működési szabályzata szerint</t>
  </si>
  <si>
    <t>73.  </t>
  </si>
  <si>
    <t>évente egyszer a bizottság működési szabályzata szerint</t>
  </si>
  <si>
    <t>74.  </t>
  </si>
  <si>
    <t>75.  </t>
  </si>
  <si>
    <t>az intézmény személyi, tárgyi, szakmai, működési feltételei, szakmai feladatok, rendezvények, ellenőrzés tapasztalata, statisztika, pályázat stb.</t>
  </si>
  <si>
    <t>76.  </t>
  </si>
  <si>
    <t>könyvtár személyi, tárgyi, szakmai, működési feltételei, szakmai feladatok, rendezvények, pályázat, statisztika, állománygyarapítás, ellenőrzés tapasztalata stb.</t>
  </si>
  <si>
    <t>77.  </t>
  </si>
  <si>
    <t>múzeum személyi, tárgyi, szakmai, működési feltételei, szakmai feladatok, pályázat, rendezvények, ellenőrzések teljesítményértékelés stb.</t>
  </si>
  <si>
    <t>78.  </t>
  </si>
  <si>
    <t>múzeum személyi, tárgyi, szakmai, működési feltételei, szakmai feladatok, pályázatok stb.</t>
  </si>
  <si>
    <t>79.  </t>
  </si>
  <si>
    <t>iratkezelési szabályzat kötelező melléklete, őrzési idő megváltozása esetén módosítani szükséges</t>
  </si>
  <si>
    <t>80.  </t>
  </si>
  <si>
    <t>év közben folyamatosan</t>
  </si>
  <si>
    <t>épületen elhelyezés</t>
  </si>
  <si>
    <t>szélsőséges időjárás esetén elrendelhető a bevonása</t>
  </si>
  <si>
    <t>81.  </t>
  </si>
  <si>
    <t>nemzeti ünnepeken</t>
  </si>
  <si>
    <t>önkormányzati rendeletben meghatározott módon</t>
  </si>
  <si>
    <t>82.  </t>
  </si>
  <si>
    <t>a rendes képviselő-testületi üléseken célszerű rendszeresen napirendre tűzni</t>
  </si>
  <si>
    <t>83.  </t>
  </si>
  <si>
    <t>az átruházott hatáskör gyakorlója a hatáskör gyakorlásáról a soron következő ülésen beszámol</t>
  </si>
  <si>
    <t>84.  </t>
  </si>
  <si>
    <t>támogatási kiírásnak megfelelően</t>
  </si>
  <si>
    <t>kötelező támogatás igénylése esetén</t>
  </si>
  <si>
    <t>hatósági szerződés megkötésére hatáskörrel rendelkező hatósághoz benyújtani</t>
  </si>
  <si>
    <t>85.  </t>
  </si>
  <si>
    <t xml:space="preserve">falugondnok által ellátott feladatok, lakossági szolgáltatások nyújtása, fenntartó határozza meg </t>
  </si>
  <si>
    <t>86.  </t>
  </si>
  <si>
    <t xml:space="preserve">tanyagondnok által ellátott feladatok, lakossági szolgáltatások nyújtása, fenntartó határozza meg </t>
  </si>
  <si>
    <t>87.  </t>
  </si>
  <si>
    <t>december 31-ig a felhasználás határ-ideje</t>
  </si>
  <si>
    <t>azon önkormányzatok támogatására szolgál, ahol a lakossági célú ivóvíz ráfordítás magas, igénylése pályázati úton</t>
  </si>
  <si>
    <t>88.  </t>
  </si>
  <si>
    <t>a költségvetési rendelet elfogadásával egyidejűleg célszerű megállapítani, de év közben is nyújtható</t>
  </si>
  <si>
    <t>IDŐSZAKOSAN JELENTKEZŐ FELADATOK</t>
  </si>
  <si>
    <t>89.  </t>
  </si>
  <si>
    <t xml:space="preserve">2 évente </t>
  </si>
  <si>
    <t>vagyongazdálkodást érintő önkormányzati rendelettel, koncepcióval összhangban</t>
  </si>
  <si>
    <t>90.  </t>
  </si>
  <si>
    <t>5 évente</t>
  </si>
  <si>
    <t xml:space="preserve">legalább 2000 lakosú települési önkormányzat vagy társulás, intézmény-vezetőkkel, nemzetiségi önkormányzattal véleményeztetni </t>
  </si>
  <si>
    <t>91.  </t>
  </si>
  <si>
    <t>a helyben szokásos módon közzétenni, időszakosan felülvizsgálni</t>
  </si>
  <si>
    <t>92.  </t>
  </si>
  <si>
    <t>4 évente</t>
  </si>
  <si>
    <t>belső ellenőrzési vezető kockázatelemzés alapján készíti el</t>
  </si>
  <si>
    <t>93.  </t>
  </si>
  <si>
    <t>döntéstől függően</t>
  </si>
  <si>
    <t>a társult önkormányzatok képviselő-testületei mindegyikének minősített többséggel hozott döntése szükséges a módosításhoz</t>
  </si>
  <si>
    <t>94.  </t>
  </si>
  <si>
    <t>a tervet a közlekedési hatósággal egyeztetni, terület- és településfejlesz-tések, területrendezések során figyelembe venni</t>
  </si>
  <si>
    <t>95.  </t>
  </si>
  <si>
    <t>felmérés</t>
  </si>
  <si>
    <t>közút kezelőjeként a legalább 3 éve üzemelő utakra</t>
  </si>
  <si>
    <t>96.  </t>
  </si>
  <si>
    <t>6 évente</t>
  </si>
  <si>
    <t>97.  </t>
  </si>
  <si>
    <t>környezetvédelmi hatóságnak megküldeni</t>
  </si>
  <si>
    <t>98.  </t>
  </si>
  <si>
    <t>kötelező a szmoghelyzet esetén</t>
  </si>
  <si>
    <t>ahol a szmoghelyzet kialakulásával számolnak és a légszennyezettség folyamatos mérési feltételei adottak, a terv nyilvános</t>
  </si>
  <si>
    <t>99.  </t>
  </si>
  <si>
    <t>szmoghelyzet, füstköd-állapot esetén a lakosság tájékoztatása, a terv nyilvános</t>
  </si>
  <si>
    <t>100.  </t>
  </si>
  <si>
    <t>a területileg illetékes igazgatóságnak megküldeni</t>
  </si>
  <si>
    <t>101.  </t>
  </si>
  <si>
    <t>3 évente</t>
  </si>
  <si>
    <t>a kirendeltség vezetője 3 évente felülvizsgálja, a személyi változásokat folyamatosan átvezetni</t>
  </si>
  <si>
    <t>102.  </t>
  </si>
  <si>
    <t>kinevezés előtt</t>
  </si>
  <si>
    <t>az ülésre indokolt meghívni a rendőri szerv képviselőjét</t>
  </si>
  <si>
    <t>103.  </t>
  </si>
  <si>
    <t>104.  </t>
  </si>
  <si>
    <t>létesítés, megszüntetés előtt</t>
  </si>
  <si>
    <t>105.  </t>
  </si>
  <si>
    <t>30 napon belül, ill. 1, 2 vagy 5 évente</t>
  </si>
  <si>
    <t>jogviszony fennállása alatt</t>
  </si>
  <si>
    <t>106.  </t>
  </si>
  <si>
    <t>a vízfogyasztás korlátozását a polgármester rendeli el, a közzététel és a végrehajtás ellenőrzése a jegyző feladata</t>
  </si>
  <si>
    <t>107.  </t>
  </si>
  <si>
    <t xml:space="preserve">60 napon belül </t>
  </si>
  <si>
    <t>108.  </t>
  </si>
  <si>
    <t>az ügyeleti ellátásért az önkormányzatok általában lakosságszámuk arányában, lakos/ügyeleti nap után díjat fizetnek</t>
  </si>
  <si>
    <t>109.  </t>
  </si>
  <si>
    <t>2023. július 1-jétől folyamatos</t>
  </si>
  <si>
    <t xml:space="preserve">az állam az egészségügyi alapellátás körében – az önkormányzattal együtt-működve - gondoskodik a védőnői ellátásról, a tárgyi feltételeket az állam az önkormányzattal kötött megállapodás útján is biztosíthatja   </t>
  </si>
  <si>
    <t>110.  </t>
  </si>
  <si>
    <t>egészségfejlesztési iroda bevonásával, a járás-székhely város önkormányzat az érintett önkormányzatokkal vagy azok társulásaival dolgozza ki (járásra, fővárosi kerületre vonatkozóan)</t>
  </si>
  <si>
    <t>111.  </t>
  </si>
  <si>
    <t>4 évente, illetve szükség szerint</t>
  </si>
  <si>
    <t>az ülnökök választását a köztársasági elnök tűzi ki</t>
  </si>
  <si>
    <t>112.  </t>
  </si>
  <si>
    <t xml:space="preserve">helyi önkormányzati képviselők, polgármesterek általános választásának évét megelőző évben, október 1. és november 30. között    </t>
  </si>
  <si>
    <t>3 tag és legalább 2 póttag, 5 tag egy szavazókör esetén; személyükre a HVI vezető tesz indítványt</t>
  </si>
  <si>
    <t>113.  </t>
  </si>
  <si>
    <t>az országgyűlési képviselők általános választásának kitűzését követően, legkésőbb a szavazás napja előtti 20. napon</t>
  </si>
  <si>
    <t>kötelező (kivéve: egy szavazókörrel rendelkező település)</t>
  </si>
  <si>
    <t>személyükre a HVI vezető tesz indítványt, 3 tag és szükséges számban póttagok, egy szavazókörös településen nem választják</t>
  </si>
  <si>
    <t>114.  </t>
  </si>
  <si>
    <t xml:space="preserve">a választás jogerőssé válását követő 15 napon belül </t>
  </si>
  <si>
    <t>meghívó</t>
  </si>
  <si>
    <t>választás jogerőssé válását követően a polgármester, a vármegyei közgyűlést a korelnök hívja össze, nyilvános</t>
  </si>
  <si>
    <t>115.  </t>
  </si>
  <si>
    <t>alakuló/az időközi választást követő ülésen</t>
  </si>
  <si>
    <t>szóban és erről okmányt ír alá</t>
  </si>
  <si>
    <t>116.  </t>
  </si>
  <si>
    <t>alakuló/azt követő első ülésen/ időközi választást követő ülésen</t>
  </si>
  <si>
    <t xml:space="preserve">polgármester/elnök javaslatára, titkos szavazással, minősített többséggel </t>
  </si>
  <si>
    <t>117.  </t>
  </si>
  <si>
    <t>alakuló/azt követő első ülésen/időközi választást követő ülésen</t>
  </si>
  <si>
    <t xml:space="preserve">megbízatásának időtartamára, közérdekből nyilvános adat, nincs mérlegelési lehetőség, határozatában deklarálja </t>
  </si>
  <si>
    <t>118.  </t>
  </si>
  <si>
    <t>megbízatásának időtartamára, közérdekből nyilvános adat, nincs mérlegelési lehetőség, határozatában deklarálja</t>
  </si>
  <si>
    <t>119.  </t>
  </si>
  <si>
    <t>alakuló vagy az azt követő ülésen</t>
  </si>
  <si>
    <t>120.  </t>
  </si>
  <si>
    <t>alakuló/azt követő ülésen/időközi választást követő ülésen</t>
  </si>
  <si>
    <t>mértékéről a képviselő-testület dönt a költségvetési helyzettől függően, kötelezettségszegés esetén csökkenthető vagy megvonható, közérdekből nyilvános adat</t>
  </si>
  <si>
    <t>121.  </t>
  </si>
  <si>
    <t>rendelet módosítás hatályba lépésével</t>
  </si>
  <si>
    <t>a megbízatás időtartama alatt egy esetben, az SzMSz egyidejű módosításával</t>
  </si>
  <si>
    <t>122.  </t>
  </si>
  <si>
    <t>tisztség fennállása alatt</t>
  </si>
  <si>
    <t xml:space="preserve">polgármesternek meghatározott időszakban végzett munkája értékelése alapján, a fedezetét a költségvetésben előzetesen biztosítani </t>
  </si>
  <si>
    <t>123.  </t>
  </si>
  <si>
    <t>alakuló/ azt követő ülésen/időközi választást követő ülésen</t>
  </si>
  <si>
    <t>polgármester előterjesztése alapján, az SzMSz előírásainak megfelelően</t>
  </si>
  <si>
    <t>124.  </t>
  </si>
  <si>
    <t>testületi döntéstől függően</t>
  </si>
  <si>
    <t>egyes önkormányzati feladatok ellátásának időtartamára hozható létre</t>
  </si>
  <si>
    <t>125.  </t>
  </si>
  <si>
    <t xml:space="preserve">megbízását követő 30 napon belül köteles lefolytatni a vizsgálatot   </t>
  </si>
  <si>
    <t xml:space="preserve">legalább 3 tagú, a 100-nál kevesebb lakosú községben a képviselő-testület folytatja le </t>
  </si>
  <si>
    <t>126.  </t>
  </si>
  <si>
    <t xml:space="preserve">alakuló/azt követő ülésen/időközi választást követő ülésen </t>
  </si>
  <si>
    <t>szervezeti változás, feladat- és hatáskör módosítás esetén különösen indokolt</t>
  </si>
  <si>
    <t>127.  </t>
  </si>
  <si>
    <t>tisztség megszűnését követően 8 napon belül</t>
  </si>
  <si>
    <t>ahol a polgármester személyében változás történt, végkielégítés kifizetésének feltétele</t>
  </si>
  <si>
    <t>128.  </t>
  </si>
  <si>
    <t xml:space="preserve">felvételére irányuló kérelem benyújtása hónapját követő hónap utolsó napjáig </t>
  </si>
  <si>
    <t xml:space="preserve">megválasztásától számított 30 napon belül kérelmezi a képviselő a felvételét, amelynek megtörténtét a képviselő-testületnél igazolja  </t>
  </si>
  <si>
    <t>129.  </t>
  </si>
  <si>
    <t>alakuló ülést követő 30 napon belül megköti/szükség szerint felülvizsgálja</t>
  </si>
  <si>
    <t>a települési és a nemzetiségi önkormányzat is határozattal fogadja el</t>
  </si>
  <si>
    <t>130.  </t>
  </si>
  <si>
    <t>30 napon belül (kezdeményezés kézhezvételétől)</t>
  </si>
  <si>
    <t>alakuló ülést követő 30 napon belül felülvizsgálni</t>
  </si>
  <si>
    <t>131.  </t>
  </si>
  <si>
    <t>30 napon belül</t>
  </si>
  <si>
    <t xml:space="preserve">a bizottság javaslata alapján a képviselő-testület a következő ülésén, legkésőbb 30 napon belül határozattal megállapítja, a határozatot a képviselőnek, kormányhivatalnak kézbesíteni </t>
  </si>
  <si>
    <t>132.  </t>
  </si>
  <si>
    <t>a képviselő köteles tájékoztatni a testületet és a kormányhivatalt, a bizottság javaslata alapján a testület következő ülésén, legkésőbb 30 napon belül határozattal megállapítja</t>
  </si>
  <si>
    <t>polgármesteri munkakör átadást követően</t>
  </si>
  <si>
    <t xml:space="preserve">legfeljebb 3 havi illetménynek megfelelő összegű kiegészítés </t>
  </si>
  <si>
    <t>7 évente; jogszabályban meghatározott esetben 9 hónapon belül</t>
  </si>
  <si>
    <t>településenként 1-1 településfejlesztési és településrendezési terv készülhet, együttesen: településterv; új fejlesztési cél felmerülése esetén a fejlesztési és a rendezési tervet együttes módosítása</t>
  </si>
  <si>
    <t>135.  </t>
  </si>
  <si>
    <t>a tervben foglaltakat az önkormányzat a döntéseiben érvényesíti</t>
  </si>
  <si>
    <t>136.  </t>
  </si>
  <si>
    <t xml:space="preserve">a településfejlesztési tervvel összhangban; 1 településre 1 helyi építési szabályzat készül (kivéve: megyei jogú városok, főváros, fővárosi kerületek); adott területre csak 1 szabályzat állapítható meg  </t>
  </si>
  <si>
    <t>137.  </t>
  </si>
  <si>
    <t xml:space="preserve">a korábbi rendeletet 2027. június 30-ig beépíteni a helyi építési szabályzatba   </t>
  </si>
  <si>
    <t>településképi szempontból meghatározó területekre általános egyedi építészeti követelmények is meghatározhatók</t>
  </si>
  <si>
    <t>138.  </t>
  </si>
  <si>
    <t>a Kormány rendeletben településképi szempontból kiemelten meghatározó területeket állapíthat meg</t>
  </si>
  <si>
    <t>139.  </t>
  </si>
  <si>
    <t>a benyújtásától számított 30 napon belül</t>
  </si>
  <si>
    <t xml:space="preserve">megkötése előtt a képviselő-testület határozatot hoz a telepítési tanulmányterv elfogadhatóságáról; a szerződés mellékletét képezi   </t>
  </si>
  <si>
    <t>140.  </t>
  </si>
  <si>
    <t>2027. június 30.</t>
  </si>
  <si>
    <t xml:space="preserve">a 2021. július 1-jét megelőzően elfogadott stratégia és koncepció, ha megfelel az új jogszabályi követelményeinek, 2027. június 30-ig fejlesztési tervként felhasználható   </t>
  </si>
  <si>
    <t>141.  </t>
  </si>
  <si>
    <t>tartozás fennállása alatt</t>
  </si>
  <si>
    <t xml:space="preserve">önkormányzati adóhatóság (jegyző) döntése </t>
  </si>
  <si>
    <t xml:space="preserve">az 500 ezer Ft-ot elérő, 90 napon keresztül folyamatosan fennálló helyi adó tartozásakor, közzététel a helyben szokásos módon </t>
  </si>
  <si>
    <t>142.  </t>
  </si>
  <si>
    <t>önkormányzat képviselő-testülete megbízatásának időtartamára</t>
  </si>
  <si>
    <t>a közbiztonsággal összefüggő feladatok ellátásának társadalmi segítésére és ellenőrzésére</t>
  </si>
  <si>
    <t>143.  </t>
  </si>
  <si>
    <t>helyi szintű szakmai konzultációs munka-csoport SzMSz-e szerint, munkáját a Nemzeti Drogmegelőzési Intézet támogatja</t>
  </si>
  <si>
    <t>144.  </t>
  </si>
  <si>
    <t>az iskolaszék véleményét ki kérni a pedagógiai program, az SZMSZ, a házirend elfogadása előtt</t>
  </si>
  <si>
    <t>145.  </t>
  </si>
  <si>
    <t>intézményvezető félévente egy alkalommal beszámol az intézmény működéséről az intézményi tanácsnak</t>
  </si>
  <si>
    <t>146.  </t>
  </si>
  <si>
    <t xml:space="preserve">nem önkormányzati tulajdonban álló ingatlan esetén az elhelyezéshez tulajdonosi hozzájárulás, a művészi értékhez szakvélemény beszerzése </t>
  </si>
  <si>
    <t>147.  </t>
  </si>
  <si>
    <t>a helyi önkormányzat közigazgatási területén</t>
  </si>
  <si>
    <t>148.  </t>
  </si>
  <si>
    <t>rendelet, a személyről határozat</t>
  </si>
  <si>
    <t>a kitüntetési ügy tárgyalásakor zárt ülés tartása, az átadás ünnepélyes keretek között</t>
  </si>
  <si>
    <t>149.  </t>
  </si>
  <si>
    <t xml:space="preserve">2011. évi CLXXXIX. tv. 42. § 6. </t>
  </si>
  <si>
    <t>együttműködés kereteit a megállapodásban rögzíteni (oktatás, sport, kultúra, gazdaság, turizmus stb.)</t>
  </si>
  <si>
    <t>150.  </t>
  </si>
  <si>
    <t>Képviselő, bizottsági tag vagyonnyilatkozat tétele</t>
  </si>
  <si>
    <t>2011. évi CLXXXIX. tv. 39. § (1), 2. melléklet</t>
  </si>
  <si>
    <t xml:space="preserve">Forrásmegosztási rendelet tervezet véleményezése </t>
  </si>
  <si>
    <t>2006. évi CXXXIII. tv. 5. § (1)</t>
  </si>
  <si>
    <t xml:space="preserve">Forrásmegosztási rendelet tervezet elfogadása </t>
  </si>
  <si>
    <t xml:space="preserve">2006. évi CXXXIII. tv. 5. § (1) </t>
  </si>
  <si>
    <t xml:space="preserve">Vagyonkezelésbe vett állami földrészletek hasznosítása beszámoló </t>
  </si>
  <si>
    <t xml:space="preserve">Főállású polgármester előző évben igénybe vett szabadsága mértékének megállapítása    </t>
  </si>
  <si>
    <t>2011. évi CXCIX. tv. 225/C.§ (3)</t>
  </si>
  <si>
    <t xml:space="preserve">Közfoglalkoztatáshoz támogatási kérelem benyújtásáról döntés </t>
  </si>
  <si>
    <t>375/2010.(XII.31.) Korm. rend. támogatás eljárási szabályok</t>
  </si>
  <si>
    <t xml:space="preserve">Adatszolgáltatás a NAIH részére a közérdekű adatigénylésekről </t>
  </si>
  <si>
    <t>2011. évi CXII. tv. 71/D. § (4)</t>
  </si>
  <si>
    <t xml:space="preserve">SNI gyermek nevelését ellátó óvodai jegyzékhez adatszolgáltatás </t>
  </si>
  <si>
    <t xml:space="preserve">15/2013.(II.26.) EMMI rend. 16. § (3) a)  </t>
  </si>
  <si>
    <t xml:space="preserve">Nevelési - oktatási intézmény fenntartói joga átadásáról döntés </t>
  </si>
  <si>
    <t>2011. évi CXC. tv. 84. § (8)</t>
  </si>
  <si>
    <t>Általános iskola  felvételi körzethatárai véleményezése</t>
  </si>
  <si>
    <t xml:space="preserve">Nemzetiségi nevelési-oktatási intézmény körzethatárai véleményezése </t>
  </si>
  <si>
    <t xml:space="preserve">2011. évi CXC. tv. 50. § (10) </t>
  </si>
  <si>
    <t xml:space="preserve">Főállású polgármester szabadsága ütemezésének jóváhagyása  </t>
  </si>
  <si>
    <t>2011. évi CXCIX. tv. 225/C. §</t>
  </si>
  <si>
    <t xml:space="preserve">Éves szabadságolási terv </t>
  </si>
  <si>
    <t xml:space="preserve">2011. évi CXCIX. tv. 103. § (1) </t>
  </si>
  <si>
    <t xml:space="preserve">Köztisztviselő személyi illetményének megállapítása </t>
  </si>
  <si>
    <t xml:space="preserve">2011. évi CXCIX. tv. 235. § (1) </t>
  </si>
  <si>
    <t xml:space="preserve">Köztisztviselők illetménykiegészítésének megtárgyalása </t>
  </si>
  <si>
    <t>2011. évi CXCIX. tv. 234. § (3)-(6)</t>
  </si>
  <si>
    <t xml:space="preserve">Köztisztviselők illetményalapjának megtárgyalása </t>
  </si>
  <si>
    <t xml:space="preserve">2024. évi XC. tv. 64. § (1)  </t>
  </si>
  <si>
    <t xml:space="preserve">Költségvetési rendelet megalkotása </t>
  </si>
  <si>
    <t xml:space="preserve">Költségvetés tervezet pénzügyi bizottság által történő véleményezése </t>
  </si>
  <si>
    <t>2011. évi CLXXXIX. tv. 120. § (1) a)</t>
  </si>
  <si>
    <t xml:space="preserve">Költségvetés tervezet más bizottság által történő véleményezése  </t>
  </si>
  <si>
    <t>2011. évi CLXXXIX. tv. 57. § (1), 59. § (2)</t>
  </si>
  <si>
    <t xml:space="preserve">Előirányzat felhasználási terv </t>
  </si>
  <si>
    <t>2011. évi CXCV. tv. 24. § (4) a)</t>
  </si>
  <si>
    <t>Likviditási  terv</t>
  </si>
  <si>
    <t>Továbbképzési terv  elkészítése (hivatal)</t>
  </si>
  <si>
    <t>273/2012.(IX.28.) Korm. rend. 8. § (1), 20. §</t>
  </si>
  <si>
    <t xml:space="preserve">Egyéni továbbképzési terv elkészítése </t>
  </si>
  <si>
    <t xml:space="preserve">273/2012.(IX.28.) Korm. rend. 19. § </t>
  </si>
  <si>
    <t xml:space="preserve">Átmeneti gazdálkodás szabályai elfogadása </t>
  </si>
  <si>
    <t>2011. évi CXCV. tv. 25. § (1)</t>
  </si>
  <si>
    <t xml:space="preserve">Főállású polgármester szabadságának kiadása </t>
  </si>
  <si>
    <t>2011. évi CXCIX. tv. 225/C. § (4)</t>
  </si>
  <si>
    <t>Energiamegtakarítási  intézkedési terv</t>
  </si>
  <si>
    <t xml:space="preserve">2015. évi LVII. tv. 11/A. </t>
  </si>
  <si>
    <t xml:space="preserve">Összesített közbeszerzési terv meghatározása </t>
  </si>
  <si>
    <t xml:space="preserve">Közbeszerzési intézkedési terv közzététele </t>
  </si>
  <si>
    <t xml:space="preserve">Nem közművel összegyűjtött háztartási szennyvíz begyűjtése közszolgáltatás költségelszámolása </t>
  </si>
  <si>
    <t xml:space="preserve">1995. évi LVII. tv. 44/H. § (1) </t>
  </si>
  <si>
    <t xml:space="preserve">Települési veszély-elhárítási terv felülvizsgálat </t>
  </si>
  <si>
    <t xml:space="preserve">Személyes gondoskodást nyújtó ellátások igénybevételéért fizetendő intézményi térítési díjak felülvizsgálata </t>
  </si>
  <si>
    <t>Gazdasági program,  fejlesztési terv elfogadása</t>
  </si>
  <si>
    <t xml:space="preserve">2011. évi CLXXXIX. tv. 116. § </t>
  </si>
  <si>
    <t xml:space="preserve">328/2011.(XII.29.) Korm. rend. 13/A. § (5) </t>
  </si>
  <si>
    <t xml:space="preserve">Zárszámadásról szóló önkormányzati rendelet </t>
  </si>
  <si>
    <t xml:space="preserve">Zárszámadás pénzügyi bizottság által történő véleményezése </t>
  </si>
  <si>
    <t xml:space="preserve">Zárszámadás más bizottság által történői véleményezése </t>
  </si>
  <si>
    <t xml:space="preserve">Vagyonkimutatás a vagyonállapotról </t>
  </si>
  <si>
    <t xml:space="preserve">Költségvetési szerv költségvetési maradvány megállapítása </t>
  </si>
  <si>
    <t xml:space="preserve">Rendelkezés a települési környezetvédelmi alap felhasználásáról </t>
  </si>
  <si>
    <t>1995. évi LIII. tv.  58. §</t>
  </si>
  <si>
    <t>1995. évi LIII. tv.  48/D. § (1)-(3)</t>
  </si>
  <si>
    <t xml:space="preserve">Összesített éves belső ellenőrzési jelentés jóváhagyása </t>
  </si>
  <si>
    <t xml:space="preserve">Felügyeleti díj pénzügyi elszámolás beszámolója </t>
  </si>
  <si>
    <t>2005. évi CLXIV. tv. 6. § (4) b), (4b)</t>
  </si>
  <si>
    <t xml:space="preserve">Óvodai beiratkozással kapcsolatos hirdetmény közzététele </t>
  </si>
  <si>
    <t xml:space="preserve">Önkormányzati fenntartású nevelési-oktatási intézménnyel kapcsolatos döntések  </t>
  </si>
  <si>
    <t>2011. évi CXC. tv. 84. § (7)-(10), 85. § (1)</t>
  </si>
  <si>
    <t xml:space="preserve">Önkormányzati tulajdonú gazdasági társaság előző évi egyszerűsített beszámolója  </t>
  </si>
  <si>
    <t xml:space="preserve">Gyermekjóléti és gyermekvédelmi feladat ellátásról szóló átfogó szakmai beszámoló </t>
  </si>
  <si>
    <t xml:space="preserve">Adatszolgáltatás az iparűzési adóerő-képességet meghatározó adóalap összegéről </t>
  </si>
  <si>
    <t xml:space="preserve">368/2011.(XII.31.) Korm. rend. 5. melléklet 31. </t>
  </si>
  <si>
    <t xml:space="preserve">Bursa Hungarica Felsőoktatási Ösztöndíjrendszerhez való csatlakozás </t>
  </si>
  <si>
    <t xml:space="preserve">51/2007.(III.26.) Korm. rend.18. § (1)-(4) </t>
  </si>
  <si>
    <t>Szociális célú tüzelőanyag vásárlásához kapcsolódó kiegészítő támogatási kérelem</t>
  </si>
  <si>
    <t xml:space="preserve">2024. évi XC. tv. 3. melléklet </t>
  </si>
  <si>
    <t xml:space="preserve">Nevelési év, tanév eltérő kezdési időpontjáról döntés </t>
  </si>
  <si>
    <t xml:space="preserve">229/2012.(VIII.28.) Korm. rend. 25. § (2) </t>
  </si>
  <si>
    <t xml:space="preserve">Önkormányzat adósságot keletkeztető ügyletekhez történő hozzájárulás    </t>
  </si>
  <si>
    <t xml:space="preserve">Helyi adórendeletek felülvizsgálata </t>
  </si>
  <si>
    <t xml:space="preserve">Árvíz- és belvíz védekezési terv, védekezési felkészültség felülvizsgálata </t>
  </si>
  <si>
    <t>Önkormányzati intézmény alapító okirata felülvizsgálata, módosítása</t>
  </si>
  <si>
    <t xml:space="preserve">Kormányzati funkciószámok (COFOG) felülvizsgálata </t>
  </si>
  <si>
    <t xml:space="preserve">15/2019.(XII.7.) PM rend. 2. § (1), 1. és 2. melléklet </t>
  </si>
  <si>
    <t xml:space="preserve">Társulás éves működéséről szóló beszámoló </t>
  </si>
  <si>
    <t xml:space="preserve">2011. évi CLXXXIX. tv. 93. § 14. </t>
  </si>
  <si>
    <t xml:space="preserve">Tárgyévet követő belső ellenőrzési terv elfogadása </t>
  </si>
  <si>
    <t>Helyi szociálpolitikai kerekasztal létrehozása, működtetése</t>
  </si>
  <si>
    <t>1993. évi III. tv. 58/B. § (2)  1/2000.(I.7.) SzCsM rend. 111/B. §</t>
  </si>
  <si>
    <t>Személyes gondoskodást nyújtó szociális intézményben folyó szakmai munka értékelése</t>
  </si>
  <si>
    <t xml:space="preserve">1993. évi III. tv. 92/B. § (1) d) </t>
  </si>
  <si>
    <t xml:space="preserve">Gyermekjóléti és gyermekvédelmi szolgáltató intézmény munkájának értékelése </t>
  </si>
  <si>
    <t>1997. évi XXXI. tv.  104. § (1) e), (5)</t>
  </si>
  <si>
    <t xml:space="preserve">Rászoruló gyermekek szünidei étkeztetésének biztosításával kapcsolatos döntés </t>
  </si>
  <si>
    <t xml:space="preserve">328/2011.(XII.29.) Korm. rend. 13/A. § </t>
  </si>
  <si>
    <t xml:space="preserve">Önkormányzati képviselői tevékenységről szóló tájékoztatás </t>
  </si>
  <si>
    <t>2011. évi CLXXXIX. tv. 32. § (2) k)</t>
  </si>
  <si>
    <t xml:space="preserve">Település tűzvédelmi helyzetéről beszámoló megtárgyalása </t>
  </si>
  <si>
    <t>1996. évi XXXI. tv.  30. § (5)</t>
  </si>
  <si>
    <t xml:space="preserve">Rendőrkapitányság beszámolójának megtárgyalása </t>
  </si>
  <si>
    <t xml:space="preserve">1994. évi XXXIV. tv.  8. § (4) </t>
  </si>
  <si>
    <t xml:space="preserve">Közmeghallgatás </t>
  </si>
  <si>
    <t>2011. évi CLXXXIX. tv. 54. §</t>
  </si>
  <si>
    <t xml:space="preserve">Környezet állapotáról szóló lakossági tájékoztatás </t>
  </si>
  <si>
    <t xml:space="preserve">Lakóhelyi környezet állapotáról szóló lakossági tájékoztatás </t>
  </si>
  <si>
    <t xml:space="preserve">1995. évi LIII. tv.  51. § (3) </t>
  </si>
  <si>
    <t>Belső ellenőrzési terv  módosítása</t>
  </si>
  <si>
    <t xml:space="preserve">370/2011. (XII.31.) Korm. rend. 31. § (5)  </t>
  </si>
  <si>
    <t>Települési Értéktár Bizottság munka- és pénzügyi terve, tevékenységéről beszámoló</t>
  </si>
  <si>
    <t xml:space="preserve">Tájegységi Értéktár Bizottság munka- és pénzügyi terve, tevékenységéről beszámoló </t>
  </si>
  <si>
    <t>2012. évi XXX. tv. 3. § 324/2020.(VII.1.) Korm. rend.  4. §</t>
  </si>
  <si>
    <t xml:space="preserve">Vármegyei Értéktár Bizottság munka- és pénzügyi terve, tevékenységéről beszámoló </t>
  </si>
  <si>
    <t>2012. évi XXX. tv. 4. § 324/2020.(VII.1.) Korm. rend.  4. §</t>
  </si>
  <si>
    <t xml:space="preserve">Önkormányzati muzeális intézmény éves munkaterve, beszámolója, feladatai megtárgyalása </t>
  </si>
  <si>
    <t>1997. évi CXL. tv.  50. § (2) a)</t>
  </si>
  <si>
    <t xml:space="preserve">Önkormányzati könyvtár szakmai terve és beszámolója megtárgyalása </t>
  </si>
  <si>
    <t>1997. évi CXL. tv. 54. § (1) h)</t>
  </si>
  <si>
    <t xml:space="preserve">Önkormányzati múzeum éves munka- és pénzügyi terve, szakmai és pénzügyi beszámolója megtárgyalása </t>
  </si>
  <si>
    <t>1997. évi CXL. tv. 42. § (4) c)</t>
  </si>
  <si>
    <t xml:space="preserve">Vármegyei hatókörű városi múzeum munkaterve és szakmai beszámolója megtárgyalása  </t>
  </si>
  <si>
    <t xml:space="preserve">1997. évi CXL. tv. 45. § (5) </t>
  </si>
  <si>
    <t xml:space="preserve">Irattári terv felülvizsgálata </t>
  </si>
  <si>
    <t xml:space="preserve">335/2005. (XII.29.) Korm. rend. 3. § (2)  </t>
  </si>
  <si>
    <t xml:space="preserve">Önkormányzat által fenntartott intézményen zászló, lobogó kitűzése </t>
  </si>
  <si>
    <t xml:space="preserve">2011. évi CCII. tv.  7. § g) </t>
  </si>
  <si>
    <t xml:space="preserve">Közterületek fellobogózása </t>
  </si>
  <si>
    <t>2011. évi CCII. tv. 7. § (6), 24. § (5)</t>
  </si>
  <si>
    <t xml:space="preserve">Beszámoló a lejárt határidejű képviselő-testületi határozatok végrehajtásáról </t>
  </si>
  <si>
    <t xml:space="preserve">önkormányzat SzMSz </t>
  </si>
  <si>
    <t xml:space="preserve">Beszámoló az átruházott hatáskörben hozott döntésekről </t>
  </si>
  <si>
    <t xml:space="preserve">Önkormányzati közfoglalkoztatási programokról előzetes terv megtárgyalása </t>
  </si>
  <si>
    <t xml:space="preserve">375/2010.(XII.31.) Korm. rend. 7. § (2)  </t>
  </si>
  <si>
    <t>Falugondnoki szolgálat éves beszámolójának megtárgyalása</t>
  </si>
  <si>
    <t>1993. évi III. tv.  60. §</t>
  </si>
  <si>
    <t>Tanyagondnoki szolgálat éves beszámolójának megtárgyalása</t>
  </si>
  <si>
    <t xml:space="preserve">Lakossági víz- és csatornaszolgáltatás támogatásának felhasználása </t>
  </si>
  <si>
    <t>2023. évi LV. tv. 3. melléklet</t>
  </si>
  <si>
    <t xml:space="preserve">Civil szervezetek önkormányzati költségvetésből történő támogatása </t>
  </si>
  <si>
    <t xml:space="preserve">Vagyongazdálkodási terv felülvizsgálata </t>
  </si>
  <si>
    <t xml:space="preserve">2011. évi CXCVI. tv. 9. § (1) </t>
  </si>
  <si>
    <t>Szolgáltatástervezési  koncepció felülvizsgálata</t>
  </si>
  <si>
    <t xml:space="preserve">Helyi Esélyegyenlőségi Program készítése </t>
  </si>
  <si>
    <t>Belső ellenőrzési stratégiai terv elfogadása</t>
  </si>
  <si>
    <t xml:space="preserve">370/2011.(XII.31.) Korm. rend. 30. § </t>
  </si>
  <si>
    <t xml:space="preserve">Társulási megállapodás módosítása </t>
  </si>
  <si>
    <t>2011. évi CLXXXIX. tv. 88. §, 93. §</t>
  </si>
  <si>
    <t xml:space="preserve">Helyi közúthálózat fejlesztési terv felülvizsgálata </t>
  </si>
  <si>
    <t xml:space="preserve">Hálózati szintű közlekedésbiztonsági felmérés készítése </t>
  </si>
  <si>
    <t xml:space="preserve">133/2022. (IV. 7.) Korm. rend. 5. § (1),  6. melléklet    </t>
  </si>
  <si>
    <t>Környezetvédelmi  program felülvizsgálata</t>
  </si>
  <si>
    <t>1995. évi LIII. tv.  46. § (1) b), 48/A. § 48/E. § (1)-(3)</t>
  </si>
  <si>
    <t>Stratégiai zajtérkép és zajcsökkentési intézkedési terv felülvizsgálata</t>
  </si>
  <si>
    <t xml:space="preserve">Füstköd-riadó terv kidolgoztatása, végrehajtása </t>
  </si>
  <si>
    <t xml:space="preserve">Füstköd-riadó terv felülvizsgálata </t>
  </si>
  <si>
    <t>Helyi jelentőségű védett természeti területekre természetvédelmi terv felülvizsgálata</t>
  </si>
  <si>
    <t xml:space="preserve">1996. évi LIII. tv. 55. § (1) </t>
  </si>
  <si>
    <t xml:space="preserve">Települési polgári védelmi szervezet megalakítási terv felülvizsgálata </t>
  </si>
  <si>
    <t xml:space="preserve">62/2011.(XII.29.) BM rend. 17-21. § </t>
  </si>
  <si>
    <t xml:space="preserve">Rendőrfőkapitány kinevezés véleményezése </t>
  </si>
  <si>
    <t xml:space="preserve">1994. évi XXXIV. tv. 8. § (2) </t>
  </si>
  <si>
    <t xml:space="preserve">Rendőrkapitányság, a határrendészeti kirendeltség, más helyi rendőri szerv vezetői kinevezésének előzetes véleményezése </t>
  </si>
  <si>
    <t xml:space="preserve">1994. évi XXXIV. tv. 8. § (2)-(3) </t>
  </si>
  <si>
    <t xml:space="preserve">1994. évi XXXIV. tv. 8. § (1) </t>
  </si>
  <si>
    <t xml:space="preserve">Köztisztviselők vagyonnyilatkozat-tétele </t>
  </si>
  <si>
    <t>2007. évi CLII. tv.  5. §, 6. § (2)</t>
  </si>
  <si>
    <t xml:space="preserve">Települési közműves vízszolgáltatás korlátozására vonatkozó terv jóváhagyása    </t>
  </si>
  <si>
    <t xml:space="preserve">Alapellátáshoz kapcsolódó fogorvosi ügyeletről ellátási szerződés megkötése, felülvizsgálata </t>
  </si>
  <si>
    <t xml:space="preserve">Védőnői ellátással kapcsolatos megállapodás felülvizsgálata </t>
  </si>
  <si>
    <t>2015. évi CXXIII. tv. 6/B. §, 23. §</t>
  </si>
  <si>
    <t>Járási (fővárosi kerületi) egészségterv kidolgozása, felülvizsgálata</t>
  </si>
  <si>
    <t xml:space="preserve">Bírósági ülnökök választása, jelölése </t>
  </si>
  <si>
    <t>2011. évi CLXII. tv. 215. § (1)</t>
  </si>
  <si>
    <t xml:space="preserve">Helyi Választási Bizottság tagjai választása </t>
  </si>
  <si>
    <t xml:space="preserve">2013. évi XXXVI. tv. 23. §, 25. § (1)  </t>
  </si>
  <si>
    <t xml:space="preserve">Szavazatszámláló Bizottság tagjai választása </t>
  </si>
  <si>
    <t xml:space="preserve">2013. évi XXXVI. tv. 24. §, 25. § (1)  </t>
  </si>
  <si>
    <t xml:space="preserve">Alakuló ülés  </t>
  </si>
  <si>
    <t xml:space="preserve">Önkormányzati képviselő, polgármester eskütétele </t>
  </si>
  <si>
    <t xml:space="preserve">Alpolgármester/ alpolgármesterek/ alelnök választása </t>
  </si>
  <si>
    <t xml:space="preserve">Főállású polgármester illetményének tudomásulvétele, költségtérítésének megállapítása </t>
  </si>
  <si>
    <t xml:space="preserve">2011. évi CLXXXIX. tv.  35. § (4), 71. § (1)-(4), (6) </t>
  </si>
  <si>
    <t xml:space="preserve">Társadalmi megbízatású polgármester tiszteletdíjának, költségtérítésének megállapítása </t>
  </si>
  <si>
    <t xml:space="preserve">2011. évi CLXXXIX. tv. 35. § (4), 71. § (5) </t>
  </si>
  <si>
    <t xml:space="preserve">Alpolgármester/alelnök illetménye vagy tiszteletdíja </t>
  </si>
  <si>
    <t>2011. évi CLXXXIX. tv. 75. § (2), 80. §</t>
  </si>
  <si>
    <t xml:space="preserve">Helyi önkormányzati képviselő, bizottsági elnök, bizottsági tag, tanácsnok tiszteletdíja, természetbeni juttatása </t>
  </si>
  <si>
    <t>2011. évi CLXXXIX. tv. 35. §, 143. § (4) f)</t>
  </si>
  <si>
    <t xml:space="preserve">Polgármesteri tisztség betöltésének módja megváltoztatása </t>
  </si>
  <si>
    <t xml:space="preserve">Polgármester jutalmának megállapítása </t>
  </si>
  <si>
    <t>2011. évi CXCIX. tv. 225/H. §</t>
  </si>
  <si>
    <t xml:space="preserve">Bizottsági tagok megválasztása </t>
  </si>
  <si>
    <t xml:space="preserve">Ideiglenes bizottság létrehozása </t>
  </si>
  <si>
    <t xml:space="preserve">2011. évi CLXXXIX. tv. 57. § (3) </t>
  </si>
  <si>
    <t xml:space="preserve">Fegyelmi eljárás esetén vizsgálóbizottság megbízása </t>
  </si>
  <si>
    <t xml:space="preserve">2011. évi CXCIX. tv. 225/F. (2) </t>
  </si>
  <si>
    <t xml:space="preserve">Szervezeti és Működési Szabályzatról szóló önkormányzati rendelet megalkotása, felülvizsgálata </t>
  </si>
  <si>
    <t xml:space="preserve">Polgármester munkakör átadása </t>
  </si>
  <si>
    <t xml:space="preserve">Tájékoztatás a köztartozás-mentes adózói adatbázisba (KOMA) felvételről </t>
  </si>
  <si>
    <t xml:space="preserve">2011. évi CLXXXIX. tv. 38. § (4) </t>
  </si>
  <si>
    <t xml:space="preserve">Nemzetiségi önkormányzattal szerződés megkötése, felülvizsgálata </t>
  </si>
  <si>
    <t>2011. évi CLXXIX. tv. 80. §</t>
  </si>
  <si>
    <t xml:space="preserve">Nemzetiségi önkormányzatnak helyiséghasználat biztosítása </t>
  </si>
  <si>
    <t xml:space="preserve">2011. évi CLXXIX. tv. 80. § (2) </t>
  </si>
  <si>
    <t xml:space="preserve">Összeférhetetlenség kimondása (polgármester, képviselő) </t>
  </si>
  <si>
    <t>2011. évi CLXXXIX. tv. 29. § (1) c) 37. § (2), 69. § (1) c)</t>
  </si>
  <si>
    <t xml:space="preserve">Méltatlanság miatt a jogviszony megszüntetése (polgármester, képviselő) </t>
  </si>
  <si>
    <t>2011. évi CLXXXIX. tv. 29. § (1) d), 38. § (1), 69. § (1) d)</t>
  </si>
  <si>
    <t xml:space="preserve">Főállású polgármester végkielégítésének kiegészítése </t>
  </si>
  <si>
    <t>2011. évi CXCIX. tv. 225/D. § (1) 225/I. § (2)</t>
  </si>
  <si>
    <t xml:space="preserve">Településterv elfogadása, felülvizsgálata </t>
  </si>
  <si>
    <t xml:space="preserve">Településfejlesztési terv elfogadása, módosítása </t>
  </si>
  <si>
    <t xml:space="preserve">Településképi rendelet felülvizsgálata </t>
  </si>
  <si>
    <t xml:space="preserve">Településképi arculati kézikönyv (Kiemelt településképi arculati kézikönyv) </t>
  </si>
  <si>
    <t xml:space="preserve">Településrendezési szerződés kötéséhez telepítési tanulmányterv </t>
  </si>
  <si>
    <t>Korábbi településfejlesztési koncepció, településszerkezeti terv, Integrált Település-fejlesztési Stratégia módosítása, felülvizsgálata</t>
  </si>
  <si>
    <t xml:space="preserve">2023. évi C. tv. 229. § (4)-(5)  </t>
  </si>
  <si>
    <t xml:space="preserve">Adótartozással rendelkező adózók adatainak önkormányzati adóhatósági közzététele </t>
  </si>
  <si>
    <t>2017. évi CL. tv. 130. §</t>
  </si>
  <si>
    <t xml:space="preserve">Bűnmegelőzési és közbiztonsági bizottság létrehozása </t>
  </si>
  <si>
    <t>1994. évi XXXIV. tv. 10. §</t>
  </si>
  <si>
    <t>Kábítószerügyi Egyezető  Fórum létrehozása</t>
  </si>
  <si>
    <t xml:space="preserve">80/2013. (X.16.) OGY határozat a Nemzeti Drogellenes Stratégiáról 2013–2020. IV.4.,V. 2. 1. 10., VIII. 3. 2. </t>
  </si>
  <si>
    <t xml:space="preserve">Iskolaszékbe képviselő delegálása </t>
  </si>
  <si>
    <t xml:space="preserve">20/2012.(VIII.31.) EMMI rend. 122. § (3) b)  </t>
  </si>
  <si>
    <t xml:space="preserve">Intézményi tanácsba tag delegálása, létrehozásának kezdeményezése </t>
  </si>
  <si>
    <t xml:space="preserve">Művészeti alkotás közterületen, önkormányzati tulajdonú épületen való elhelyezéséről döntés </t>
  </si>
  <si>
    <t>1991. évi XX. tv. 109. §</t>
  </si>
  <si>
    <t xml:space="preserve">Országzászló felállításáról döntés </t>
  </si>
  <si>
    <t xml:space="preserve">2011. évi CCII. tv.  7. § (5) </t>
  </si>
  <si>
    <t>Önkormányzati kitüntetések, elismerések átadása, díszpolgári cím adományozása</t>
  </si>
  <si>
    <t xml:space="preserve">Testvértelepülési megállapodás megkötése  </t>
  </si>
  <si>
    <t xml:space="preserve">2011. évi CLXXXIX. tv. 42. § 6.  </t>
  </si>
  <si>
    <t xml:space="preserve">Nemzetközi önkormányzati szervezethez csatlakozás, kiválás </t>
  </si>
  <si>
    <t>2011. évi CXCV. tv. 5. § (1)-(2), 6/C., 23. § (2)-(3), 24.§ (2)-(4), 34. § (2), 109. § (6)   
2011. évi CXXXIX. tv. 111. § (2)-(4)
2011. évi CXCIV. tv. 10/C. § (1) 
368/2011.(XII.31.) Korm. rend.   24. § (1)-(2)</t>
  </si>
  <si>
    <t>2011. évi CXC. tv. 50. § (8) 
20/2012.(VIII.31.) EMMI rend. 24. § (1a)</t>
  </si>
  <si>
    <t>2011. évi CLXXXIX. tv. 120. § (1) a)
368/2011.(XII.31.) Korm. rend. 27. §</t>
  </si>
  <si>
    <t>2011. évi CLXXXIX. tv. 57. § (1), 59. § (2)
368/2011.(XII.31.) Korm. rend. 27. §</t>
  </si>
  <si>
    <t>2011. évi CXCV. tv. 29/A. §
353/2011.(XII.30.) Korm. rend. 2. §</t>
  </si>
  <si>
    <t>2011. évi CXCV. tv. 78. § (2)
368/2011.(XII.31.) Korm. rend. 122. § (2)</t>
  </si>
  <si>
    <t xml:space="preserve">2015. évi CXLIII. tv. 42. § (1)-(3)
424/2017.(XII.19.) Korm. rend. 7. § (5) </t>
  </si>
  <si>
    <t>2015. évi CXLIII. tv. 42. § (6) 
63/2022.(II.28.) Korm. rend. 5. § (1)</t>
  </si>
  <si>
    <t>2011. évi CXXVIII. tv.  3. § 25.
234/2011.(XI.10.) Korm. rend. 26. § (1), 28. § (4)</t>
  </si>
  <si>
    <t>1993. évi III. tv. 115. § (1) 
29/1993.(II.17.) Korm. rend. 2. § (1), 3. §, 15. § (1)</t>
  </si>
  <si>
    <t>2011. évi CLXXXIX. tv. 110. § (2)
2011. évi CXCV. tv. 91. § (2) c)
147/1992.(XI.6.) Korm. rend. 1.§</t>
  </si>
  <si>
    <t>2011. évi CXC. tv.  49. § (3)
20/2012.(VIII.31.) EMMI rend. 20. § (1), (1a)</t>
  </si>
  <si>
    <t>2000. évi C. tv. 4-5. § 153. § (1)
2013. évi V. tv. 3:109. § (2)</t>
  </si>
  <si>
    <t>1997. évi XXXI. tv.  96. § (6), 149/1997.(IX.10.) Korm. rend. 170/A.§, 10. melléklet</t>
  </si>
  <si>
    <t>július 31-ig</t>
  </si>
  <si>
    <t>2011. évi CXCIV. tv. 10. §
353/2011. (XII. 30.) Korm. rend. 5. § (2)</t>
  </si>
  <si>
    <t>1990. évi C. tv. 6. §, 7. §
2011. évi CXCIV. tv. 32. §</t>
  </si>
  <si>
    <t xml:space="preserve">232/1996.(XII.26.) Korm. rend. 8. § (1) b), 8. § (3)   10/1997. (VII.17.)   KHVM rend. 3. §, 6. § (4) </t>
  </si>
  <si>
    <t>2011. évi CXCV. tv. 8/A. § (1)
368/2011.(XII.31.) Korm. rend. 5. § (1)-(4)</t>
  </si>
  <si>
    <t xml:space="preserve">2012. évi XXX. tv. 3. § 
324/2020.(VII.1.) Korm. rend. 4. § </t>
  </si>
  <si>
    <t>1995. évi LIII. tv.  48. § (4) a)
306/2010.(XII.23.) Korm. rend. 20. §</t>
  </si>
  <si>
    <t>1995. évi LIII. tv.  48. § (1), (6) a)
306/2010.(XII.23.) Korm. rend. 20. §</t>
  </si>
  <si>
    <t>1995. évi LIII. tv.  46. § (4) 
280/2004. (X.20.) Korm. rend. 8. §, 1. melléklet</t>
  </si>
  <si>
    <t>1995. évi LVII. tv. 4. § c)
58/2013.(II.27.) Korm. rend. 83. §
16/2016. (V.12.) BM rend. 3. § (1) c)</t>
  </si>
  <si>
    <t>2000. évi II. tv. 2/B. § (1), 2015. évi CXXIII. tv. 5. § (1), 20.§, 6/A. §
313/2011.(XII.23.) Korm. rend. 4. § (7), 1. melléklet, 
26/1997. (IX.3.) NM rend. 2. melléklet
4/2000.(II.25.) EüM rend. 1.§, 2.§, 4.§, 11.§ 17/B.§</t>
  </si>
  <si>
    <t>2015. évi CXXIII. tv. 5. § (1) c), 10.§ (1)
313/2011.(XII.23.) Korm. rend. 2. § (3)</t>
  </si>
  <si>
    <t>1997. évi CLIV. tv.  152/B. §
Egészséges Magyarország 2021-2027 Stratégia</t>
  </si>
  <si>
    <t>2011. évi CLXXXIX. tv.  28. § (3), 63. §, 
1. melléklet</t>
  </si>
  <si>
    <t>2011. évi CLXXXIX. tv. 64. § (2) 
2011. évi CXCIX. tv. 225/B. § (2) b)</t>
  </si>
  <si>
    <t>2011. évi CXCIX. tv. 225/I. (1) 
5/2024. (V.30.) KTM rend.</t>
  </si>
  <si>
    <t>2023. évi C. tv. 22.§ (2) a), 22.§ (3)-(4), 79-90.§, 94. §, 96. §, 100-101. §, 104. § (4), 151. § (5), 194. § (7), 225. § (8)-(10) 
419/2021. (VII.15.) Korm. rend. 3-5.§, 11-17.§, 22-24.§</t>
  </si>
  <si>
    <t>2023. évi C. tv. 22. §, 151. § (5), 194. § (7), 225. § (8), 229. § (6), 230. § (7)  
419/2021. (VII.15.) Korm. rend. 3.§, 6.§, 25-28.§, 59-65.§, 70-70/A.§, 72.§, 75.§, 84. §</t>
  </si>
  <si>
    <t>2023. évi C. tv. 6.§, 22.§ (2) a), 22.§ (4), 94-96.§ 225. § (11)
419/2021. (VII.15.) Korm. rend. 3.§, 6.§, 25-28.§, 59-65.§, 70-70/A.§, 72.§, 75.§</t>
  </si>
  <si>
    <t>2023. évi C. tv. 92. § 
419/2021. (VII.15.) Korm. rend. 19. §</t>
  </si>
  <si>
    <t>2011. évi CXC. tv. 73. § (3),(4) 
20/2012.(VIII.31.) EMMI rend. 121. § (1) f), g)</t>
  </si>
  <si>
    <t>2011. évi CCII. tv. 24. § (9) 
2011. évi CLXXXIX. tv. 42. § 3.</t>
  </si>
  <si>
    <t>Jogszabályi alap és tartalom</t>
  </si>
  <si>
    <t>Sor-
szám</t>
  </si>
  <si>
    <t>Kötelező/
nem kötelező</t>
  </si>
  <si>
    <t>Kötelező / nem kötelező</t>
  </si>
  <si>
    <t>Összeállította:</t>
  </si>
  <si>
    <t>Közigazgatási és Területfejlesztési Minisztérium</t>
  </si>
  <si>
    <t>Önkormányzati Főosztály</t>
  </si>
  <si>
    <t>Kereső</t>
  </si>
  <si>
    <t>ld. a Városok és Helyi Önkormányzatok Világszövetsége (UCLG) és annak európai szervezete, az Európai Települések és Régiók Tanácsa (CEMR/ CCRE)</t>
  </si>
  <si>
    <t>Találatok száma:</t>
  </si>
  <si>
    <t>Jogszabályi alap és tartalom *</t>
  </si>
  <si>
    <t>kinevezés/szerződés</t>
  </si>
  <si>
    <t>lakossági tájékoztató</t>
  </si>
  <si>
    <t>normatív határozat</t>
  </si>
  <si>
    <t>fenntartói határozat</t>
  </si>
  <si>
    <t>polgármesteri jóváhagyás</t>
  </si>
  <si>
    <t>esküokmány</t>
  </si>
  <si>
    <t>jegyzőkönyv</t>
  </si>
  <si>
    <t>polgármesteri határozat</t>
  </si>
  <si>
    <t>fenntartói hirdetménnyel, közleménnyel</t>
  </si>
  <si>
    <t>határozat, közigazgatási szerződés</t>
  </si>
  <si>
    <t>ÖNKORMÁNYZATI KISOKOS</t>
  </si>
  <si>
    <t>KERESŐ</t>
  </si>
  <si>
    <t>TARTALOM</t>
  </si>
  <si>
    <t>I. negyedév</t>
  </si>
  <si>
    <t>II. negyedév</t>
  </si>
  <si>
    <t>III. negyedév</t>
  </si>
  <si>
    <t>IV. negyedév</t>
  </si>
  <si>
    <t>IDŐSZAKOK</t>
  </si>
  <si>
    <t>KÖTELEZŐ / NEM KÖTELEZŐ</t>
  </si>
  <si>
    <t>ELFOGADÁS</t>
  </si>
  <si>
    <t>Feladat*</t>
  </si>
  <si>
    <t>REJTETT</t>
  </si>
  <si>
    <t>KATEGÓRIA</t>
  </si>
  <si>
    <t>FEBRUÁR</t>
  </si>
  <si>
    <t>MÁRCIUS</t>
  </si>
  <si>
    <t>ÁPRILIS</t>
  </si>
  <si>
    <t>JÚLIUS</t>
  </si>
  <si>
    <t>SZEPTEMBER</t>
  </si>
  <si>
    <t>NOVEMBER</t>
  </si>
  <si>
    <t>DECEMBER</t>
  </si>
  <si>
    <t>PÁLYÁZATI KIÍRÁSNAK MEGFELELŐEN</t>
  </si>
  <si>
    <t xml:space="preserve">Szünidei gyermekétkeztetéshez szabadidős program biztosításáról döntés </t>
  </si>
  <si>
    <t>JÚNIUS</t>
  </si>
  <si>
    <t>AUGUSZTUS</t>
  </si>
  <si>
    <t>OKTÓBER</t>
  </si>
  <si>
    <t>NEMZETI ÜNNEPEKEN</t>
  </si>
  <si>
    <t>ÉV KÖZBEN FOLYAMATOSAN</t>
  </si>
  <si>
    <t>NEVELÉSI IDŐSZAKOKHOZ KÖTÖTT</t>
  </si>
  <si>
    <t>OPCIONÁLIS DÖNTÉSEKHEZ KAPCSOLÓDÓ</t>
  </si>
  <si>
    <t>HÓNAP / IDŐSZAK</t>
  </si>
  <si>
    <t>KORÁBBI besorolás</t>
  </si>
  <si>
    <t xml:space="preserve"> - - - - - AZ ÉV SORÁN - - - - - </t>
  </si>
  <si>
    <t xml:space="preserve"> - - - - - - - EGYÉB - - - - - - - -</t>
  </si>
  <si>
    <t>TÁMOGATÁSI KIÍRÁSNAK MEGFELELŐEN</t>
  </si>
  <si>
    <t>VÁLASZTÁSI ESEMÉNYHEZ KÖTHETŐ</t>
  </si>
  <si>
    <t>11. sor</t>
  </si>
  <si>
    <t>12. sor</t>
  </si>
  <si>
    <t>13. sor</t>
  </si>
  <si>
    <t>* = szabad szöveges</t>
  </si>
  <si>
    <t>Határidő / időszak</t>
  </si>
  <si>
    <t>kötelező intézmény fenntartása esetén</t>
  </si>
  <si>
    <t>kötelező eltérő nevelési évkezdet esetén</t>
  </si>
  <si>
    <t xml:space="preserve">kötelező 2000-nél több lakosú településen </t>
  </si>
  <si>
    <t>kötelező, jogszabályi feltételek meglétekor</t>
  </si>
  <si>
    <t>védekezésre kötelezett szerv vezetője</t>
  </si>
  <si>
    <t>rendelet részeként</t>
  </si>
  <si>
    <t>Képviselő-testületi működés, társulás</t>
  </si>
  <si>
    <t>Gazdálkodás, vagyon</t>
  </si>
  <si>
    <t>Oktatás, nevelés</t>
  </si>
  <si>
    <t>Pályázatok, településfejlesztés</t>
  </si>
  <si>
    <t>Adatvédelem, ellenőrzés, adatszolgáltatás</t>
  </si>
  <si>
    <t>Polgárvédelem, közbiztonság</t>
  </si>
  <si>
    <t>134.</t>
  </si>
  <si>
    <t>Határidő hónapja / időszak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</si>
  <si>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</si>
  <si>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</si>
  <si>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</si>
  <si>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</si>
  <si>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</si>
  <si>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</si>
  <si>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</si>
  <si>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</si>
  <si>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</si>
  <si>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</si>
  <si>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</si>
  <si>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</si>
  <si>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</si>
  <si>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</si>
  <si>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</si>
  <si>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</si>
  <si>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</si>
  <si>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</si>
  <si>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</si>
  <si>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</si>
  <si>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</si>
  <si>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</si>
  <si>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</si>
  <si>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</si>
  <si>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</si>
  <si>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</si>
  <si>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</si>
  <si>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</si>
  <si>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</si>
  <si>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</si>
  <si>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</si>
  <si>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</si>
  <si>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</si>
  <si>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</si>
  <si>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</si>
  <si>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</si>
  <si>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</si>
  <si>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</si>
  <si>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</si>
  <si>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</si>
  <si>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</si>
  <si>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</si>
  <si>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</si>
  <si>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</si>
  <si>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</si>
  <si>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</si>
  <si>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</si>
  <si>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</si>
  <si>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</si>
  <si>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</si>
  <si>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</si>
  <si>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</si>
  <si>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</si>
  <si>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</si>
  <si>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</si>
  <si>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</si>
  <si>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</si>
  <si>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</si>
  <si>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</si>
  <si>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</si>
  <si>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</si>
  <si>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</si>
  <si>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</si>
  <si>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</si>
  <si>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</si>
  <si>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</si>
  <si>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</si>
  <si>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</si>
  <si>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</si>
  <si>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</si>
  <si>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</si>
  <si>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</si>
  <si>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</si>
  <si>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</si>
  <si>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</si>
  <si>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</si>
  <si>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</si>
  <si>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</si>
  <si>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</si>
  <si>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</si>
  <si>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</si>
  <si>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</si>
  <si>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</si>
  <si>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</si>
  <si>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</si>
  <si>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</si>
  <si>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</si>
  <si>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</si>
  <si>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</si>
  <si>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</si>
  <si>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</si>
  <si>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</si>
  <si>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</si>
  <si>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</si>
  <si>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</si>
  <si>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</si>
  <si>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</si>
  <si>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</si>
  <si>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</si>
  <si>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</si>
  <si>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</si>
  <si>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</si>
  <si>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</si>
  <si>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</si>
  <si>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</si>
  <si>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</si>
  <si>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</si>
  <si>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</si>
  <si>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</si>
  <si>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</si>
  <si>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</si>
  <si>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</si>
  <si>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</si>
  <si>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</si>
  <si>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</si>
  <si>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</si>
  <si>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</si>
  <si>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</si>
  <si>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</si>
  <si>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</si>
  <si>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</si>
  <si>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</si>
  <si>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</si>
  <si>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</si>
  <si>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</si>
  <si>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</si>
  <si>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</si>
  <si>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</si>
  <si>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</si>
  <si>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</si>
  <si>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</si>
  <si>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</si>
  <si>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</si>
  <si>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</si>
  <si>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</si>
  <si>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</si>
  <si>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</si>
  <si>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</si>
  <si>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</si>
  <si>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</si>
  <si>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</si>
  <si>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</si>
  <si>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</si>
  <si>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</si>
  <si>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</si>
  <si>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december 1.</t>
  </si>
  <si>
    <t>Humán, közszolgálat, szociális, művelődés</t>
  </si>
  <si>
    <t>Közszolgáltatás, infrastruktúra, környezetvédelem</t>
  </si>
  <si>
    <t>JANUÁR</t>
  </si>
  <si>
    <t>Legkésőbb december 31-ig</t>
  </si>
  <si>
    <t>FEBUÁR, MÁRCIUS, ÁPRILIS</t>
  </si>
  <si>
    <t>MÁJUS</t>
  </si>
  <si>
    <t>Kategória</t>
  </si>
  <si>
    <t>közszolgáltatás, infrastruktúra, környezetvédelem</t>
  </si>
  <si>
    <t>Összes feladat</t>
  </si>
  <si>
    <t>Időszakosan jelentkező</t>
  </si>
  <si>
    <t>3 kereső rejtve</t>
  </si>
  <si>
    <t>Tartalomjegyzék</t>
  </si>
  <si>
    <t xml:space="preserve"> </t>
  </si>
  <si>
    <t>A kiadvány tájékoztató jellegű.</t>
  </si>
  <si>
    <t>Útmutató</t>
  </si>
  <si>
    <t>1. Navigálás a dokumentumban</t>
  </si>
  <si>
    <t>Az oldalak között a nézet alján található lapfülek segítségével válthat:</t>
  </si>
  <si>
    <t>ÖNKORMÁNYZATI KISOKOS - FELADAT KALENDÁRIUM</t>
  </si>
  <si>
    <t>A feladatok  az „Összes feladat” lapon szerepelnek egységes nézetben.</t>
  </si>
  <si>
    <t>Az alábbi feltételeket adhatja meg az egyes feltétel-típusok esetén: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</si>
  <si>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b/>
        <sz val="11"/>
        <color theme="1"/>
        <rFont val="Calibri"/>
        <family val="2"/>
        <charset val="238"/>
        <scheme val="minor"/>
      </rPr>
      <t>Kötelező / nem kötelező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</si>
  <si>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nem kötelező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</si>
  <si>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kötelező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</si>
  <si>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kötelező a Korm. rendeletben meghatározott esetekben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</si>
  <si>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kötelező támogatás igénylése esetén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</si>
  <si>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kötelező a szmoghelyzet esetén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</si>
  <si>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kötelező 2000-nél több lakosú településen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</si>
  <si>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kötelező eltérő nevelési évkezdet esetén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</si>
  <si>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kötelező adósságot keletkeztető ügylet esetén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</si>
  <si>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kötelező intézmény fenntartása esetén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</si>
  <si>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kötelező, ha létrehozták a bizottságot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</si>
  <si>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kötelező, ha kezdeményezi az átadást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</si>
  <si>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kötelező, jogszabályi feltételek meglétekor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</si>
  <si>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kötelező (kivéve: egy szavazókörrel rendelkező település)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</si>
  <si>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b/>
        <sz val="11"/>
        <color theme="1"/>
        <rFont val="Calibri"/>
        <family val="2"/>
        <charset val="238"/>
        <scheme val="minor"/>
      </rPr>
      <t>Határidő hónapja / időszak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</si>
  <si>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január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</si>
  <si>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február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</si>
  <si>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március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</si>
  <si>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április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</si>
  <si>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május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</si>
  <si>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június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</si>
  <si>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július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</si>
  <si>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augusztus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</si>
  <si>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szeptember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</si>
  <si>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október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</si>
  <si>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november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</si>
  <si>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december</t>
    </r>
  </si>
  <si>
    <t xml:space="preserve"> - - - - - az év során - - - - -</t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</si>
  <si>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legkésőbb december 31-ig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</si>
  <si>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nevelési időszakokhoz kötött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</si>
  <si>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nemzeti ünnepeken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</si>
  <si>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év közben folyamatosan</t>
    </r>
  </si>
  <si>
    <t xml:space="preserve"> - - - - - - - egyéb - - - - - - - -</t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</si>
  <si>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választási eseményhez köthető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</si>
  <si>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időszakosan jelentkező feladatok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</si>
  <si>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pályázati kiírásnak megfelelően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</si>
  <si>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támogatási kiírásnak megfelelően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</si>
  <si>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b/>
        <sz val="11"/>
        <color theme="1"/>
        <rFont val="Calibri"/>
        <family val="2"/>
        <charset val="238"/>
        <scheme val="minor"/>
      </rPr>
      <t>Kategória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</si>
  <si>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Képviselő-testületi működés, társulás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</si>
  <si>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Gazdálkodás, vagyon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</si>
  <si>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Oktatás, nevelés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</si>
  <si>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Pályázatok, településfejlesztés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</si>
  <si>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Humán, közszolgálat, szociális, művelődés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</si>
  <si>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Adatvédelem, ellenőrzés, adatszolgáltatás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</si>
  <si>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Közszolgáltatás, infrastruktúra, környezetvédelem</t>
    </r>
  </si>
  <si>
    <r>
      <t>o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Polgárvédelem, közbiztonság</t>
    </r>
  </si>
  <si>
    <t>A feltételek legördülő listából választhatók ki.</t>
  </si>
  <si>
    <t>Ehhez az adott mezőre kell állnia, majd a mellette megjelenő lefelé mutató gombra kell kattintania.</t>
  </si>
  <si>
    <t>Ekkor megjelennek a feltétel-típushoz tartozó választható elemek.</t>
  </si>
  <si>
    <t>hogy a feltételek megváltoztatása szükséges.</t>
  </si>
  <si>
    <t>Akár több feltétel-típusból is választhat.  (6-8. sor)</t>
  </si>
  <si>
    <t>2. A kereső lap használata</t>
  </si>
  <si>
    <t>Feladat Kalendárium</t>
  </si>
  <si>
    <r>
      <t>Amelyek az év közben bármikor elvégezhetők a "</t>
    </r>
    <r>
      <rPr>
        <b/>
        <sz val="11"/>
        <color theme="1"/>
        <rFont val="Calibri"/>
        <family val="2"/>
        <charset val="238"/>
        <scheme val="minor"/>
      </rPr>
      <t>Legkésőbb december 31-ig"</t>
    </r>
    <r>
      <rPr>
        <sz val="11"/>
        <color theme="1"/>
        <rFont val="Calibri"/>
        <family val="2"/>
        <charset val="238"/>
        <scheme val="minor"/>
      </rPr>
      <t xml:space="preserve"> lapon szerepeltetjük, </t>
    </r>
  </si>
  <si>
    <r>
      <t xml:space="preserve">Ezen kívül a feladatokat – határidő alapján – </t>
    </r>
    <r>
      <rPr>
        <b/>
        <sz val="11"/>
        <color theme="1"/>
        <rFont val="Calibri"/>
        <family val="2"/>
        <charset val="238"/>
        <scheme val="minor"/>
      </rPr>
      <t>negyedéves bontásban</t>
    </r>
    <r>
      <rPr>
        <sz val="11"/>
        <color theme="1"/>
        <rFont val="Calibri"/>
        <family val="2"/>
        <charset val="238"/>
        <scheme val="minor"/>
      </rPr>
      <t xml:space="preserve"> is szerepeltetjük.</t>
    </r>
  </si>
  <si>
    <r>
      <t xml:space="preserve">Lehetősége van a </t>
    </r>
    <r>
      <rPr>
        <b/>
        <sz val="11"/>
        <color theme="1"/>
        <rFont val="Calibri"/>
        <family val="2"/>
        <charset val="238"/>
        <scheme val="minor"/>
      </rPr>
      <t>címlapon</t>
    </r>
    <r>
      <rPr>
        <sz val="11"/>
        <color theme="1"/>
        <rFont val="Calibri"/>
        <family val="2"/>
        <charset val="238"/>
        <scheme val="minor"/>
      </rPr>
      <t xml:space="preserve"> található </t>
    </r>
    <r>
      <rPr>
        <i/>
        <sz val="11"/>
        <color theme="1"/>
        <rFont val="Calibri"/>
        <family val="2"/>
        <charset val="238"/>
        <scheme val="minor"/>
      </rPr>
      <t>TARTALOM</t>
    </r>
    <r>
      <rPr>
        <sz val="11"/>
        <color theme="1"/>
        <rFont val="Calibri"/>
        <family val="2"/>
        <charset val="238"/>
        <scheme val="minor"/>
      </rPr>
      <t xml:space="preserve"> címeire kattintva is a kívánt oldalra navigálni.</t>
    </r>
  </si>
  <si>
    <t>"Tartalomjegyzék"-re kettintva juthat vissza.</t>
  </si>
  <si>
    <r>
      <t xml:space="preserve">A </t>
    </r>
    <r>
      <rPr>
        <b/>
        <sz val="11"/>
        <color theme="1"/>
        <rFont val="Calibri"/>
        <family val="2"/>
        <charset val="238"/>
        <scheme val="minor"/>
      </rPr>
      <t>„Kereső”</t>
    </r>
    <r>
      <rPr>
        <sz val="11"/>
        <color theme="1"/>
        <rFont val="Calibri"/>
        <family val="2"/>
        <charset val="238"/>
        <scheme val="minor"/>
      </rPr>
      <t xml:space="preserve"> lapon a kék kerettel bekeretezett mezőkben adhat meg feltételeket, amelyek alapján az </t>
    </r>
  </si>
  <si>
    <t>Ha nincs a feltételeknek megfelelő találat, akkor figyelmeztetés jelenik meg, arról</t>
  </si>
  <si>
    <r>
      <t xml:space="preserve">illetve a nem minden évben előforduló feladatokat az </t>
    </r>
    <r>
      <rPr>
        <b/>
        <sz val="11"/>
        <color theme="1"/>
        <rFont val="Calibri"/>
        <family val="2"/>
        <charset val="238"/>
        <scheme val="minor"/>
      </rPr>
      <t>"Időszakosan jelentkező"</t>
    </r>
    <r>
      <rPr>
        <sz val="11"/>
        <color theme="1"/>
        <rFont val="Calibri"/>
        <family val="2"/>
        <charset val="238"/>
        <scheme val="minor"/>
      </rPr>
      <t xml:space="preserve"> lapon.</t>
    </r>
  </si>
  <si>
    <t xml:space="preserve">A "- - - -" jelek között szereplő kifejezések csak a lista áttekintést segítik, </t>
  </si>
  <si>
    <t>kiválasztás esetén külön eredményt nem adnak.</t>
  </si>
  <si>
    <t xml:space="preserve">alatta lévő listában ( a 17. sortól ) csak a feltételeknek megfelelő feladatok fognak megjelenni. </t>
  </si>
  <si>
    <t>Ha van a feltételeknek megfelelő feladat, megjelenik a találatok száma is.</t>
  </si>
  <si>
    <t xml:space="preserve">Közigazgatási és Területfejlesztési Minisztérium, </t>
  </si>
  <si>
    <t>1358 Budapest, Pf. 19.</t>
  </si>
  <si>
    <t>onkormanyzati_hirlevel@ktm.gov.hu</t>
  </si>
  <si>
    <t xml:space="preserve">A Tartalomjegyézkhez az egyes oldalak bal felső mezőjében található </t>
  </si>
  <si>
    <t>AZ ÖNKORMÁNYZATI HÍRLEVÉL KIADÁSÁÉRT FELEL:</t>
  </si>
  <si>
    <t>Dr. Bekényi József</t>
  </si>
  <si>
    <t>SZERKESZTÉSÉRT FELEL:</t>
  </si>
  <si>
    <t>SZERKESZTI:</t>
  </si>
  <si>
    <t>az Önkormányzati Hírlevél szerkesztőbizottsága</t>
  </si>
  <si>
    <t>ELÉRHETŐSÉGEK:</t>
  </si>
  <si>
    <t>+36 1 795 1839</t>
  </si>
  <si>
    <t>CÍM:</t>
  </si>
  <si>
    <t>TELEFON:</t>
  </si>
  <si>
    <t>Impresszum</t>
  </si>
  <si>
    <t>2011. évi CLXXXIX. tv. 27. § (1a), 32. § (2) a), 33. §, 37. § (1), 39. § (3), 43. § (2)-(3), 44. §, 45. §, 48. § (2)-(4), 49.§ (2), 50. §, 51. § (2), 52. § (1) n), 53. § (1), 53. § (3), 57. § (1)-(2), 59. § (2), 62. § (1), 64.§ (2), 68. § (2)-(3), 69. § (2), 82. § (3), 84. § (2), 138. § (2)</t>
  </si>
  <si>
    <t xml:space="preserve">133. </t>
  </si>
  <si>
    <t>a kék kerettel ellátott mezőkben!</t>
  </si>
  <si>
    <t xml:space="preserve">Kérem, válasszon feltételeket </t>
  </si>
  <si>
    <t>Szendi-Stenger Hajnalka</t>
  </si>
  <si>
    <t>E-MAIL CÍM:</t>
  </si>
  <si>
    <t>INGYENES, ELEKTRONIKUS FOLYÓIRATUNK ELÉRHETŐSÉGEINKEN IGÉNYELHETŐ.</t>
  </si>
  <si>
    <t>2024. évi XI. tv. 7. § 
263/2010.(XI.17.) Korm. rend. 10. §</t>
  </si>
  <si>
    <t xml:space="preserve"> jegyző által vezetett nyilvántartás alapján, a ki nem adott szabadságot a tárgyévihez hozzászámítani, erről a munkáltató képviselő-testületet tájékoztatni</t>
  </si>
  <si>
    <t>munkáltatói döntés, minősítéssel és teljesítmény-értékeléssel alátámasztva, a költségvetési fedezet biztosításával, a következő év február 28-ig, a polgármester jóváhagyásával</t>
  </si>
  <si>
    <t xml:space="preserve">Saját bevételeinek, adósságot keletkeztető ügyleteiből eredő fizetési kötelezettségeinek költségvetési évet követő 3 évre várható összegének megállapítása </t>
  </si>
  <si>
    <t>Beszedett adó összegéről a lakosság tájékoztatása</t>
  </si>
  <si>
    <t>1990. évi C. tv.  8. § (1)</t>
  </si>
  <si>
    <t xml:space="preserve">Vármegyei környezetvédelmi program előző évi végrehajtásáról szóló beszámoló </t>
  </si>
  <si>
    <t>370/2011.(XII.31.) Korm. rend.  48. §, 49. § (3a)</t>
  </si>
  <si>
    <t xml:space="preserve">beiratkozás első határnapját megelőzően legalább 30 nappal, óvoda felvételi körzete és nyitvatartási rendje, beiratkozás: április 20-a és május 20-a között </t>
  </si>
  <si>
    <t>2011. évi CLXXXIX. tv. 119. § (5)
370/2011. (XII.31.) Korm. rend. 31. § (1)-(4),  32. § (4)</t>
  </si>
  <si>
    <t>Köztemető üzemeltető beszámolója megtárgyalása</t>
  </si>
  <si>
    <t>145/1999.(X.1.) Korm. rend. 55. § (3) b)</t>
  </si>
  <si>
    <t>település közbiztonságának helyzete, megtett intézkedések, a rendőrkapitányt vagy kijelölt helyettesét az ülésre meghívni</t>
  </si>
  <si>
    <t>2011. évi CLXXXIX. tv. 41. § (4)-(5),
önkormányzat SzMSz</t>
  </si>
  <si>
    <t>2011. évi CLXXXIX. tv. 41. § (4)-(5), önkormányzat SzMSz</t>
  </si>
  <si>
    <t>2011. évi CXCV. tv. 50. §, 53. §, 53/A. §(1) 
368/2011. (XII.31.) Korm. rendelet 66. §, 76. § (1)-(2), 81.§</t>
  </si>
  <si>
    <t>2011. évi CXCV. tv. 50. §, 53. §, 53/A. §(1)
368/2011. (XII.31.) Korm. rendelet 66. §, 76. § (1)-(2), 81.§</t>
  </si>
  <si>
    <t>1993. évi III. tv. 92. § (3) 
1/2000.(I.7.) SzCsM rend. 111/A. §</t>
  </si>
  <si>
    <t>2003. évi CXXV. tv. 31. § 
321/2011.(XII.27.) Korm. rend.1-8. §</t>
  </si>
  <si>
    <t>1988. évi I. tv. 11. § (1)-(2) 
30/1988.(IV.21.) MT rend. 5. §</t>
  </si>
  <si>
    <t xml:space="preserve">Rendőrkapitányság, a határrendészeti kirendeltség, más helyi rendőri szerv létesítés, megszüntetés előzetes véleményezése </t>
  </si>
  <si>
    <t xml:space="preserve">Háziorvosi, házi gyermekorvosi, fogorvosi, iskolaegészségügy feladat-ellátási szerződés megkötése, felülvizsgálata </t>
  </si>
  <si>
    <t>legrövidebb időtartama 5 év, a praxisjoggal érintett önkormányzat és a praxisjogot megszerezni kívánó orvos köti meg, legrövidebb időtartama 5 év, a praxisjoggal érintett önkormányzat és a praxisjogot megszerezni kívánó orvos köti meg; az állami mentőszolgálat gondoskodik az egészségügyi alapellátáshoz kapcsolódó háziorvosi és házi gyermekorvosi ügyeleti ellátásról</t>
  </si>
  <si>
    <t>2011. évi CLXXXIX. tv. 43. §
önkormányzati SzMSz előírásai</t>
  </si>
  <si>
    <t>2023. évi C. tv. 74-77.§, 79.§ 
419/2021. (VII.15.) Korm. rend. 3-6.§, 7-8.§, 59-65.§,72.-73.§,75.§</t>
  </si>
  <si>
    <t>2023. évi C. tv. 22.§ (2) a), 79-80.§ 
419/2021. (VII.15.) Korm. rend. 3-5.§, 10.§, 17.§, 21.§, 59. §</t>
  </si>
  <si>
    <t>25 munkanap alapszabadság és 14 munkanap pótszabadság illeti meg</t>
  </si>
  <si>
    <t>1995. évi LIII. tv.  46. § (1) e)</t>
  </si>
  <si>
    <t>2011. évi CXCV. tv. 91. § (1)
368/2011.(XII.31.) Korm. rend. 155. § (2), 
157. § b), 160-162. §</t>
  </si>
  <si>
    <t xml:space="preserve">368/2011.(XII.31.) Korm. rend. 149. § (1), 
155. § (2) </t>
  </si>
  <si>
    <t>2011. évi CLXXXIX. tv. 43. § (3), 74. § (1) 
75. §</t>
  </si>
  <si>
    <t>2011. évi CLXXXIX. tv. 39. § (3), 43. § (3),  
57-58. §</t>
  </si>
  <si>
    <t>2024. évi XC. tv. 3. melléklet</t>
  </si>
  <si>
    <t>Szociális célú tüzelőanyag vásárlásához kapcsolódó
kiegészítő támogatási kérelem</t>
  </si>
  <si>
    <t>151.</t>
  </si>
  <si>
    <t>152.</t>
  </si>
  <si>
    <t>Adatszolgáltatás a költségvetési év egészében várhatóan teljesülő, a költségvetési szerveivel együtt számított kiadásairól és bevételeiről</t>
  </si>
  <si>
    <t>2011. évi CXCV. tv. 108/B. §
2024. évi LXXIV. tv.151. §
(2026. január 1-jétől hatályos)</t>
  </si>
  <si>
    <t>október 10-ig 
november 10-ig 
december 10-ig</t>
  </si>
  <si>
    <t xml:space="preserve">fővárosi és a kerületi, városi, megyei jogú városok önkormányzatai számára kötelező, az adatszolgáltatás a Magyar Államkincstárnak történik </t>
  </si>
  <si>
    <t>OKTÓBER-NOVEMBER-DECEMBER</t>
  </si>
  <si>
    <t xml:space="preserve">a korábbi rendeletet 
2027. június 30-ig beépíteni a helyi építési szabályzatba   </t>
  </si>
  <si>
    <t>2023. évi C. tv. 22. §, 151. § (5), 194. § (7), 225. § (8), 229. § (6), 230. § (7)  
419/2021. (VII.15.) Korm. rend. 3.§, 6.§, 
25-28.§, 59-65.§, 70-70/A.§, 72.§, 75.§, 84. §</t>
  </si>
  <si>
    <t>Településrendezési terv 
(Helyi Építési Szabályzat, Kerületi Építési Szabályzat, Fővárosi Rendezési Szabályzat) 
elfogadása, felülvizsgálata</t>
  </si>
  <si>
    <t>megválasztásától 30 napon belül/évente január 1-jétől számított 30 napon belül</t>
  </si>
  <si>
    <t>települési önkormányzatok közös programot is készíthetnek, nemzeti környezetvédelmi program figyelembe vételével</t>
  </si>
  <si>
    <t>2011. évi CXCV. tv. 5. § (1)-(2), 6/C., 23. § (2)-(3), 24.§ (2)-(4), 34. § (2), 109. § (6)   
2011. évi CXXXIX. tv. 111. § (2)-(4)
2011. évi CXCIV. tv. 10/C. § (1) 
368/2011.(XII.31.) Korm. rend. 24. § (1)-(2)</t>
  </si>
  <si>
    <r>
      <rPr>
        <b/>
        <sz val="12"/>
        <color rgb="FF0070C0"/>
        <rFont val="Times New Roman"/>
        <family val="1"/>
        <charset val="238"/>
      </rPr>
      <t xml:space="preserve">                                Megjelent: </t>
    </r>
    <r>
      <rPr>
        <sz val="12"/>
        <color rgb="FF0070C0"/>
        <rFont val="Times New Roman"/>
        <family val="1"/>
        <charset val="238"/>
      </rPr>
      <t>2025. február 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</si>
</sst>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sz val="11"/>
      <color theme="8" tint="-0.249977111117893"/>
      <name val="Calibri"/>
      <family val="2"/>
      <charset val="238"/>
      <scheme val="minor"/>
    </font>
    <font>
      <sz val="26"/>
      <color theme="8" tint="-0.249977111117893"/>
      <name val="Calibri"/>
      <family val="2"/>
      <charset val="238"/>
      <scheme val="minor"/>
    </font>
    <font>
      <sz val="20"/>
      <color theme="8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4"/>
      <color theme="1"/>
      <name val="Times New Roman"/>
      <family val="1"/>
      <charset val="238"/>
    </font>
    <font>
      <u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2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0"/>
      <name val="Times New Roman"/>
      <family val="1"/>
      <charset val="238"/>
    </font>
    <font>
      <sz val="14"/>
      <color theme="8" tint="-0.249977111117893"/>
      <name val="Calibri"/>
      <family val="2"/>
      <charset val="238"/>
      <scheme val="minor"/>
    </font>
    <font>
      <b/>
      <i/>
      <sz val="14"/>
      <color rgb="FF0070C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11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2E74B5"/>
      <name val="Calibri Light"/>
      <family val="2"/>
      <charset val="238"/>
    </font>
    <font>
      <sz val="14"/>
      <color rgb="FF2E74B5"/>
      <name val="Calibri Light"/>
      <family val="2"/>
      <charset val="238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1"/>
      <color theme="1"/>
      <name val="Courier New"/>
      <family val="3"/>
      <charset val="238"/>
    </font>
    <font>
      <i/>
      <sz val="11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gradientFill degree="270">
        <stop position="0">
          <color theme="4" tint="0.80001220740379042"/>
        </stop>
        <stop position="1">
          <color theme="4" tint="0.59999389629810485"/>
        </stop>
      </gradient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auto="1"/>
      </patternFill>
    </fill>
    <fill>
      <patternFill patternType="solid">
        <fgColor theme="8" tint="0.59999389629810485"/>
        <bgColor indexed="64"/>
      </patternFill>
    </fill>
    <fill>
      <gradientFill degree="270">
        <stop position="0">
          <color theme="8" tint="0.59999389629810485"/>
        </stop>
        <stop position="1">
          <color theme="8" tint="0.40000610370189521"/>
        </stop>
      </gradientFill>
    </fill>
    <fill>
      <patternFill patternType="solid">
        <fgColor theme="4" tint="0.79998168889431442"/>
        <bgColor indexed="64"/>
      </patternFill>
    </fill>
    <fill>
      <gradientFill degree="270">
        <stop position="0">
          <color rgb="FFF3F5FB"/>
        </stop>
        <stop position="1">
          <color rgb="FFD6E0F2"/>
        </stop>
      </gradient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medium">
        <color theme="4" tint="0.39994506668294322"/>
      </right>
      <top style="hair">
        <color auto="1"/>
      </top>
      <bottom/>
      <diagonal/>
    </border>
    <border>
      <left style="hair">
        <color auto="1"/>
      </left>
      <right style="medium">
        <color theme="4" tint="0.39994506668294322"/>
      </right>
      <top/>
      <bottom/>
      <diagonal/>
    </border>
    <border>
      <left style="hair">
        <color auto="1"/>
      </left>
      <right style="medium">
        <color theme="4" tint="0.39994506668294322"/>
      </right>
      <top/>
      <bottom style="hair">
        <color auto="1"/>
      </bottom>
      <diagonal/>
    </border>
    <border>
      <left style="medium">
        <color theme="4" tint="0.39994506668294322"/>
      </left>
      <right style="medium">
        <color theme="4" tint="0.39994506668294322"/>
      </right>
      <top style="thin">
        <color theme="4" tint="0.39991454817346722"/>
      </top>
      <bottom style="medium">
        <color theme="4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1454817346722"/>
      </top>
      <bottom style="thin">
        <color theme="4" tint="0.39991454817346722"/>
      </bottom>
      <diagonal/>
    </border>
    <border>
      <left style="medium">
        <color theme="4" tint="0.39994506668294322"/>
      </left>
      <right style="medium">
        <color theme="4" tint="0.39994506668294322"/>
      </right>
      <top/>
      <bottom style="thin">
        <color theme="4" tint="0.399914548173467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theme="4" tint="0.39994506668294322"/>
      </left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</cellStyleXfs>
  <cellXfs count="99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16" fontId="0" fillId="0" borderId="0" xfId="0" applyNumberFormat="1" applyAlignment="1">
      <alignment vertical="top" wrapText="1"/>
    </xf>
    <xf numFmtId="0" fontId="4" fillId="0" borderId="0" xfId="1" applyAlignment="1">
      <alignment horizontal="right" vertical="center"/>
    </xf>
    <xf numFmtId="0" fontId="0" fillId="0" borderId="1" xfId="0" applyBorder="1"/>
    <xf numFmtId="0" fontId="6" fillId="2" borderId="0" xfId="0" applyFont="1" applyFill="1" applyAlignment="1">
      <alignment horizontal="left" vertical="top" wrapText="1" inden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right" vertical="top" wrapText="1" indent="1"/>
    </xf>
    <xf numFmtId="0" fontId="6" fillId="4" borderId="0" xfId="0" applyFont="1" applyFill="1" applyAlignment="1">
      <alignment horizontal="left" vertical="top" wrapText="1" indent="1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 vertical="top" indent="1"/>
    </xf>
    <xf numFmtId="0" fontId="6" fillId="4" borderId="0" xfId="0" applyFont="1" applyFill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2" fillId="2" borderId="0" xfId="0" applyFont="1" applyFill="1" applyAlignment="1">
      <alignment horizontal="left" vertical="top" wrapText="1" indent="1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vertical="top" wrapText="1"/>
      <protection hidden="1"/>
    </xf>
    <xf numFmtId="0" fontId="3" fillId="0" borderId="6" xfId="0" applyFont="1" applyBorder="1" applyAlignment="1" applyProtection="1">
      <alignment vertical="top" wrapText="1"/>
      <protection hidden="1"/>
    </xf>
    <xf numFmtId="49" fontId="0" fillId="0" borderId="0" xfId="0" applyNumberFormat="1" applyAlignment="1">
      <alignment vertical="top" wrapText="1"/>
    </xf>
    <xf numFmtId="0" fontId="0" fillId="0" borderId="11" xfId="0" applyBorder="1"/>
    <xf numFmtId="0" fontId="18" fillId="0" borderId="0" xfId="0" applyFont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 wrapText="1"/>
      <protection hidden="1"/>
    </xf>
    <xf numFmtId="0" fontId="0" fillId="0" borderId="0" xfId="0" applyAlignment="1" applyProtection="1">
      <alignment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3" borderId="0" xfId="0" applyFill="1" applyAlignment="1" applyProtection="1">
      <alignment vertical="top"/>
      <protection hidden="1"/>
    </xf>
    <xf numFmtId="0" fontId="9" fillId="7" borderId="0" xfId="0" applyFont="1" applyFill="1" applyAlignment="1" applyProtection="1">
      <alignment horizontal="left"/>
      <protection hidden="1"/>
    </xf>
    <xf numFmtId="0" fontId="9" fillId="7" borderId="0" xfId="0" applyFont="1" applyFill="1" applyProtection="1">
      <protection hidden="1"/>
    </xf>
    <xf numFmtId="0" fontId="12" fillId="0" borderId="0" xfId="0" applyFont="1" applyAlignment="1">
      <alignment vertical="top"/>
    </xf>
    <xf numFmtId="0" fontId="0" fillId="5" borderId="0" xfId="0" applyFill="1" applyAlignment="1">
      <alignment horizontal="left" vertical="center"/>
    </xf>
    <xf numFmtId="0" fontId="4" fillId="7" borderId="0" xfId="1" applyFill="1" applyBorder="1" applyAlignment="1">
      <alignment horizontal="center"/>
    </xf>
    <xf numFmtId="0" fontId="16" fillId="7" borderId="0" xfId="1" applyFont="1" applyFill="1" applyBorder="1" applyAlignment="1">
      <alignment horizontal="center"/>
    </xf>
    <xf numFmtId="0" fontId="0" fillId="7" borderId="0" xfId="0" applyFill="1"/>
    <xf numFmtId="0" fontId="1" fillId="7" borderId="0" xfId="0" applyFont="1" applyFill="1"/>
    <xf numFmtId="0" fontId="13" fillId="7" borderId="0" xfId="0" applyFont="1" applyFill="1" applyAlignment="1">
      <alignment horizontal="center"/>
    </xf>
    <xf numFmtId="0" fontId="4" fillId="7" borderId="0" xfId="1" applyFill="1" applyBorder="1"/>
    <xf numFmtId="0" fontId="5" fillId="7" borderId="0" xfId="4" applyFont="1" applyFill="1" applyAlignment="1">
      <alignment horizontal="center"/>
    </xf>
    <xf numFmtId="0" fontId="14" fillId="7" borderId="0" xfId="2" applyFont="1" applyFill="1" applyAlignment="1">
      <alignment horizontal="center"/>
    </xf>
    <xf numFmtId="0" fontId="15" fillId="7" borderId="0" xfId="2" applyFont="1" applyFill="1" applyAlignment="1">
      <alignment horizontal="center"/>
    </xf>
    <xf numFmtId="0" fontId="5" fillId="7" borderId="0" xfId="2" applyFont="1" applyFill="1" applyAlignment="1">
      <alignment horizontal="center"/>
    </xf>
    <xf numFmtId="0" fontId="3" fillId="7" borderId="0" xfId="0" applyFont="1" applyFill="1"/>
    <xf numFmtId="0" fontId="25" fillId="0" borderId="0" xfId="0" applyFont="1" applyAlignment="1">
      <alignment horizontal="left" vertical="top" indent="2"/>
    </xf>
    <xf numFmtId="0" fontId="26" fillId="0" borderId="0" xfId="0" applyFont="1" applyAlignment="1">
      <alignment horizontal="left" vertical="top" indent="2"/>
    </xf>
    <xf numFmtId="0" fontId="27" fillId="0" borderId="0" xfId="0" applyFont="1" applyAlignment="1">
      <alignment horizontal="left" vertical="center" indent="5"/>
    </xf>
    <xf numFmtId="0" fontId="29" fillId="0" borderId="0" xfId="0" applyFont="1" applyAlignment="1">
      <alignment horizontal="left" vertical="center" indent="10"/>
    </xf>
    <xf numFmtId="0" fontId="0" fillId="0" borderId="0" xfId="0" applyAlignment="1">
      <alignment horizontal="left" vertical="center" indent="10"/>
    </xf>
    <xf numFmtId="0" fontId="9" fillId="0" borderId="0" xfId="0" applyFont="1" applyAlignment="1">
      <alignment horizontal="left" vertical="top" wrapText="1" indent="1"/>
    </xf>
    <xf numFmtId="0" fontId="0" fillId="0" borderId="8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2" fillId="0" borderId="0" xfId="0" applyFont="1" applyAlignment="1">
      <alignment horizontal="left" vertical="top" wrapText="1" indent="1"/>
    </xf>
    <xf numFmtId="0" fontId="4" fillId="0" borderId="0" xfId="1" applyFill="1" applyAlignment="1"/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0" fillId="0" borderId="0" xfId="0" applyAlignment="1">
      <alignment horizontal="left" vertical="top" indent="32"/>
    </xf>
    <xf numFmtId="0" fontId="0" fillId="0" borderId="0" xfId="0" applyAlignment="1">
      <alignment horizontal="left" vertical="top" indent="33"/>
    </xf>
    <xf numFmtId="0" fontId="33" fillId="0" borderId="0" xfId="1" applyFont="1" applyAlignment="1">
      <alignment horizontal="center"/>
    </xf>
    <xf numFmtId="0" fontId="32" fillId="0" borderId="11" xfId="0" applyFont="1" applyBorder="1"/>
    <xf numFmtId="0" fontId="2" fillId="2" borderId="13" xfId="0" applyFont="1" applyFill="1" applyBorder="1" applyAlignment="1">
      <alignment horizontal="left" vertical="top" wrapText="1" indent="1"/>
    </xf>
    <xf numFmtId="0" fontId="3" fillId="8" borderId="10" xfId="0" applyFont="1" applyFill="1" applyBorder="1" applyAlignment="1">
      <alignment horizontal="center" vertical="top" wrapText="1"/>
    </xf>
    <xf numFmtId="0" fontId="3" fillId="8" borderId="10" xfId="0" applyFont="1" applyFill="1" applyBorder="1" applyAlignment="1">
      <alignment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vertical="top" wrapText="1"/>
    </xf>
    <xf numFmtId="0" fontId="3" fillId="0" borderId="0" xfId="0" applyFont="1"/>
    <xf numFmtId="0" fontId="3" fillId="6" borderId="10" xfId="0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2" fillId="2" borderId="12" xfId="0" applyFont="1" applyFill="1" applyBorder="1" applyAlignment="1">
      <alignment horizontal="left" vertical="top" wrapText="1" indent="1"/>
    </xf>
    <xf numFmtId="49" fontId="3" fillId="0" borderId="20" xfId="0" applyNumberFormat="1" applyFont="1" applyBorder="1" applyAlignment="1">
      <alignment vertical="top" wrapText="1"/>
    </xf>
    <xf numFmtId="49" fontId="3" fillId="0" borderId="0" xfId="0" applyNumberFormat="1" applyFont="1" applyAlignment="1">
      <alignment vertical="top" wrapText="1"/>
    </xf>
    <xf numFmtId="0" fontId="32" fillId="0" borderId="2" xfId="0" applyFont="1" applyBorder="1" applyAlignment="1">
      <alignment horizontal="left" vertical="top" wrapText="1" indent="1"/>
    </xf>
    <xf numFmtId="0" fontId="32" fillId="0" borderId="3" xfId="0" applyFont="1" applyBorder="1" applyAlignment="1">
      <alignment horizontal="left" vertical="top" wrapText="1" indent="1"/>
    </xf>
    <xf numFmtId="0" fontId="32" fillId="0" borderId="4" xfId="0" applyFont="1" applyBorder="1" applyAlignment="1">
      <alignment horizontal="left" vertical="top" wrapText="1" indent="1"/>
    </xf>
    <xf numFmtId="49" fontId="3" fillId="0" borderId="6" xfId="0" applyNumberFormat="1" applyFont="1" applyBorder="1" applyAlignment="1">
      <alignment vertical="top" wrapText="1"/>
    </xf>
    <xf numFmtId="0" fontId="21" fillId="7" borderId="0" xfId="0" applyFont="1" applyFill="1" applyAlignment="1">
      <alignment horizontal="center"/>
    </xf>
    <xf numFmtId="0" fontId="23" fillId="7" borderId="0" xfId="0" applyFont="1" applyFill="1" applyAlignment="1">
      <alignment horizontal="center"/>
    </xf>
    <xf numFmtId="0" fontId="20" fillId="7" borderId="0" xfId="0" applyFont="1" applyFill="1" applyAlignment="1">
      <alignment horizontal="center" vertical="center"/>
    </xf>
    <xf numFmtId="0" fontId="34" fillId="0" borderId="17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16" fillId="0" borderId="0" xfId="1" applyFont="1" applyFill="1" applyAlignment="1">
      <alignment horizontal="left"/>
    </xf>
    <xf numFmtId="0" fontId="34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4" fillId="0" borderId="0" xfId="1" applyFill="1" applyAlignment="1">
      <alignment horizontal="left"/>
    </xf>
    <xf numFmtId="0" fontId="10" fillId="0" borderId="0" xfId="0" applyFont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</cellXfs>
  <cellStyles count="5">
    <cellStyle name="Hivatkozás" xfId="1" builtinId="8"/>
    <cellStyle name="Normál" xfId="0" builtinId="0"/>
    <cellStyle name="Normál 2" xfId="4" xr:uid="{BDB1D49F-6CBE-4946-91C7-7966DECBDB15}"/>
    <cellStyle name="Normál 5" xfId="2" xr:uid="{55967F39-27CA-48F7-A53F-856F3E462A61}"/>
    <cellStyle name="Normál 5 2" xfId="3" xr:uid="{A078B700-9F96-434B-91C4-FDC8D466D11D}"/>
  </cellStyles>
  <dxfs count="0"/>
  <tableStyles count="0" defaultTableStyle="TableStyleMedium2" defaultPivotStyle="PivotStyleLight16"/>
  <colors>
    <mruColors>
      <color rgb="FF0099CC"/>
      <color rgb="FFF3F5FB"/>
      <color rgb="FFD6E0F2"/>
      <color rgb="FFE2E8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8546</xdr:colOff>
      <xdr:row>4</xdr:row>
      <xdr:rowOff>47624</xdr:rowOff>
    </xdr:from>
    <xdr:to>
      <xdr:col>7</xdr:col>
      <xdr:colOff>18071</xdr:colOff>
      <xdr:row>16</xdr:row>
      <xdr:rowOff>8543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0973EEC9-6AC0-D73D-7675-030AC6A855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37"/>
        <a:stretch/>
      </xdr:blipFill>
      <xdr:spPr>
        <a:xfrm>
          <a:off x="1227746" y="819149"/>
          <a:ext cx="7962900" cy="2342169"/>
        </a:xfrm>
        <a:prstGeom prst="rect">
          <a:avLst/>
        </a:prstGeom>
      </xdr:spPr>
    </xdr:pic>
    <xdr:clientData/>
  </xdr:twoCellAnchor>
  <xdr:twoCellAnchor>
    <xdr:from>
      <xdr:col>3</xdr:col>
      <xdr:colOff>43887</xdr:colOff>
      <xdr:row>4</xdr:row>
      <xdr:rowOff>110650</xdr:rowOff>
    </xdr:from>
    <xdr:to>
      <xdr:col>6</xdr:col>
      <xdr:colOff>123559</xdr:colOff>
      <xdr:row>9</xdr:row>
      <xdr:rowOff>147503</xdr:rowOff>
    </xdr:to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2C862D11-9EFA-60F6-4FCC-7481DD6B1064}"/>
            </a:ext>
          </a:extLst>
        </xdr:cNvPr>
        <xdr:cNvSpPr txBox="1"/>
      </xdr:nvSpPr>
      <xdr:spPr>
        <a:xfrm>
          <a:off x="2853762" y="872650"/>
          <a:ext cx="4851697" cy="989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1600">
              <a:solidFill>
                <a:schemeClr val="bg1">
                  <a:lumMod val="85000"/>
                </a:schemeClr>
              </a:solidFill>
            </a:rPr>
            <a:t>ÖNKORMÁNYZATI</a:t>
          </a:r>
          <a:r>
            <a:rPr lang="hu-HU" sz="1600" baseline="0">
              <a:solidFill>
                <a:schemeClr val="bg1">
                  <a:lumMod val="85000"/>
                </a:schemeClr>
              </a:solidFill>
            </a:rPr>
            <a:t> HÍRLEVÉL</a:t>
          </a:r>
        </a:p>
        <a:p>
          <a:pPr algn="ctr"/>
          <a:r>
            <a:rPr lang="hu-HU" sz="1600" baseline="0">
              <a:solidFill>
                <a:schemeClr val="bg1">
                  <a:lumMod val="85000"/>
                </a:schemeClr>
              </a:solidFill>
            </a:rPr>
            <a:t>2025. évi 3. szám</a:t>
          </a:r>
        </a:p>
        <a:p>
          <a:pPr algn="ctr"/>
          <a:r>
            <a:rPr lang="hu-HU" sz="1600" baseline="0">
              <a:solidFill>
                <a:schemeClr val="bg1">
                  <a:lumMod val="85000"/>
                </a:schemeClr>
              </a:solidFill>
            </a:rPr>
            <a:t>Önkormányzati Tudástár II.</a:t>
          </a:r>
          <a:endParaRPr lang="hu-HU" sz="1600">
            <a:solidFill>
              <a:schemeClr val="bg1">
                <a:lumMod val="8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11</xdr:row>
      <xdr:rowOff>152400</xdr:rowOff>
    </xdr:from>
    <xdr:to>
      <xdr:col>11</xdr:col>
      <xdr:colOff>119552</xdr:colOff>
      <xdr:row>16</xdr:row>
      <xdr:rowOff>142875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ADA141F4-387F-8448-77CD-CBC1B171D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3925" y="3524250"/>
          <a:ext cx="5901227" cy="1419225"/>
        </a:xfrm>
        <a:prstGeom prst="rect">
          <a:avLst/>
        </a:prstGeom>
      </xdr:spPr>
    </xdr:pic>
    <xdr:clientData/>
  </xdr:twoCellAnchor>
  <xdr:twoCellAnchor editAs="oneCell">
    <xdr:from>
      <xdr:col>1</xdr:col>
      <xdr:colOff>447675</xdr:colOff>
      <xdr:row>47</xdr:row>
      <xdr:rowOff>247650</xdr:rowOff>
    </xdr:from>
    <xdr:to>
      <xdr:col>11</xdr:col>
      <xdr:colOff>112395</xdr:colOff>
      <xdr:row>54</xdr:row>
      <xdr:rowOff>87630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D82B566-475D-8D2D-5123-F27323CB3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7848600"/>
          <a:ext cx="5760720" cy="2240280"/>
        </a:xfrm>
        <a:prstGeom prst="rect">
          <a:avLst/>
        </a:prstGeom>
      </xdr:spPr>
    </xdr:pic>
    <xdr:clientData/>
  </xdr:twoCellAnchor>
  <xdr:twoCellAnchor editAs="oneCell">
    <xdr:from>
      <xdr:col>1</xdr:col>
      <xdr:colOff>390525</xdr:colOff>
      <xdr:row>82</xdr:row>
      <xdr:rowOff>295275</xdr:rowOff>
    </xdr:from>
    <xdr:to>
      <xdr:col>11</xdr:col>
      <xdr:colOff>55245</xdr:colOff>
      <xdr:row>89</xdr:row>
      <xdr:rowOff>229235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BE7EE91-3205-7E73-CD7F-821189021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0125" y="21764625"/>
          <a:ext cx="5760720" cy="233426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93</xdr:row>
      <xdr:rowOff>285750</xdr:rowOff>
    </xdr:from>
    <xdr:to>
      <xdr:col>11</xdr:col>
      <xdr:colOff>102870</xdr:colOff>
      <xdr:row>104</xdr:row>
      <xdr:rowOff>25400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8B604F5A-DBA0-4F26-0241-F8C68FC95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47750" y="25527000"/>
          <a:ext cx="5760720" cy="3511550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21</xdr:row>
      <xdr:rowOff>9525</xdr:rowOff>
    </xdr:from>
    <xdr:to>
      <xdr:col>11</xdr:col>
      <xdr:colOff>448559</xdr:colOff>
      <xdr:row>28</xdr:row>
      <xdr:rowOff>295642</xdr:rowOff>
    </xdr:to>
    <xdr:pic>
      <xdr:nvPicPr>
        <xdr:cNvPr id="8" name="Kép 7">
          <a:extLst>
            <a:ext uri="{FF2B5EF4-FFF2-40B4-BE49-F238E27FC236}">
              <a16:creationId xmlns:a16="http://schemas.microsoft.com/office/drawing/2014/main" id="{F2717450-04EB-1B77-5922-EB966D7DE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19150" y="6238875"/>
          <a:ext cx="6335009" cy="2629267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32</xdr:row>
      <xdr:rowOff>295275</xdr:rowOff>
    </xdr:from>
    <xdr:to>
      <xdr:col>11</xdr:col>
      <xdr:colOff>275769</xdr:colOff>
      <xdr:row>39</xdr:row>
      <xdr:rowOff>95250</xdr:rowOff>
    </xdr:to>
    <xdr:pic>
      <xdr:nvPicPr>
        <xdr:cNvPr id="9" name="Kép 8">
          <a:extLst>
            <a:ext uri="{FF2B5EF4-FFF2-40B4-BE49-F238E27FC236}">
              <a16:creationId xmlns:a16="http://schemas.microsoft.com/office/drawing/2014/main" id="{76C45062-8B4A-3538-1AA0-4BE9732AC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38200" y="9896475"/>
          <a:ext cx="6143169" cy="2200275"/>
        </a:xfrm>
        <a:prstGeom prst="rect">
          <a:avLst/>
        </a:prstGeom>
      </xdr:spPr>
    </xdr:pic>
    <xdr:clientData/>
  </xdr:twoCellAnchor>
  <xdr:twoCellAnchor editAs="oneCell">
    <xdr:from>
      <xdr:col>1</xdr:col>
      <xdr:colOff>390525</xdr:colOff>
      <xdr:row>59</xdr:row>
      <xdr:rowOff>266701</xdr:rowOff>
    </xdr:from>
    <xdr:to>
      <xdr:col>11</xdr:col>
      <xdr:colOff>309725</xdr:colOff>
      <xdr:row>66</xdr:row>
      <xdr:rowOff>38101</xdr:rowOff>
    </xdr:to>
    <xdr:pic>
      <xdr:nvPicPr>
        <xdr:cNvPr id="10" name="Kép 9">
          <a:extLst>
            <a:ext uri="{FF2B5EF4-FFF2-40B4-BE49-F238E27FC236}">
              <a16:creationId xmlns:a16="http://schemas.microsoft.com/office/drawing/2014/main" id="{0700D7FA-5057-F5E4-E060-0F6B9433D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00125" y="43281601"/>
          <a:ext cx="6015200" cy="2171700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109</xdr:row>
      <xdr:rowOff>66675</xdr:rowOff>
    </xdr:from>
    <xdr:to>
      <xdr:col>8</xdr:col>
      <xdr:colOff>371884</xdr:colOff>
      <xdr:row>114</xdr:row>
      <xdr:rowOff>28809</xdr:rowOff>
    </xdr:to>
    <xdr:pic>
      <xdr:nvPicPr>
        <xdr:cNvPr id="11" name="Kép 10">
          <a:extLst>
            <a:ext uri="{FF2B5EF4-FFF2-40B4-BE49-F238E27FC236}">
              <a16:creationId xmlns:a16="http://schemas.microsoft.com/office/drawing/2014/main" id="{C556E179-3FEA-C9B4-7496-276744709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314575" y="37595175"/>
          <a:ext cx="2934109" cy="1676634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71</xdr:row>
      <xdr:rowOff>0</xdr:rowOff>
    </xdr:from>
    <xdr:to>
      <xdr:col>11</xdr:col>
      <xdr:colOff>219075</xdr:colOff>
      <xdr:row>78</xdr:row>
      <xdr:rowOff>34815</xdr:rowOff>
    </xdr:to>
    <xdr:pic>
      <xdr:nvPicPr>
        <xdr:cNvPr id="13" name="Kép 12">
          <a:extLst>
            <a:ext uri="{FF2B5EF4-FFF2-40B4-BE49-F238E27FC236}">
              <a16:creationId xmlns:a16="http://schemas.microsoft.com/office/drawing/2014/main" id="{AE5CABAA-0344-498A-97B5-E057C1AE5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09650" y="22974300"/>
          <a:ext cx="5915025" cy="2435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nkormanyzati_hirlevel@ktm.gov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2E1A6-9674-4EBE-A6A8-81562CC28B7D}">
  <sheetPr codeName="Munka9">
    <tabColor theme="8" tint="0.59999389629810485"/>
  </sheetPr>
  <dimension ref="A1:T41"/>
  <sheetViews>
    <sheetView showGridLines="0" tabSelected="1" workbookViewId="0">
      <selection activeCell="A20" sqref="A20"/>
    </sheetView>
  </sheetViews>
  <sheetFormatPr defaultRowHeight="14.15" x14ac:dyDescent="0.25"/>
  <cols>
    <col min="3" max="7" width="23.875" customWidth="1"/>
  </cols>
  <sheetData>
    <row r="1" spans="1:20" ht="16" x14ac:dyDescent="0.25">
      <c r="A1" s="55"/>
      <c r="B1" s="55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0" ht="15" x14ac:dyDescent="0.25">
      <c r="G2" s="5"/>
    </row>
    <row r="3" spans="1:20" ht="15" x14ac:dyDescent="0.25">
      <c r="G3" s="5"/>
    </row>
    <row r="15" spans="1:20" ht="18.7" customHeight="1" x14ac:dyDescent="0.25"/>
    <row r="16" spans="1:20" ht="18.7" customHeight="1" x14ac:dyDescent="0.25"/>
    <row r="17" spans="3:7" ht="18.7" customHeight="1" x14ac:dyDescent="0.25">
      <c r="C17" s="34"/>
      <c r="D17" s="34"/>
      <c r="E17" s="34"/>
      <c r="F17" s="34"/>
      <c r="G17" s="34"/>
    </row>
    <row r="18" spans="3:7" ht="18.7" customHeight="1" x14ac:dyDescent="0.25">
      <c r="C18" s="86" t="s">
        <v>906</v>
      </c>
      <c r="D18" s="86"/>
      <c r="E18" s="86"/>
      <c r="F18" s="86"/>
      <c r="G18" s="86"/>
    </row>
    <row r="19" spans="3:7" ht="25.75" customHeight="1" x14ac:dyDescent="0.25">
      <c r="C19" s="86"/>
      <c r="D19" s="86"/>
      <c r="E19" s="86"/>
      <c r="F19" s="86"/>
      <c r="G19" s="86"/>
    </row>
    <row r="20" spans="3:7" x14ac:dyDescent="0.25">
      <c r="C20" s="86"/>
      <c r="D20" s="86"/>
      <c r="E20" s="86"/>
      <c r="F20" s="86"/>
      <c r="G20" s="86"/>
    </row>
    <row r="21" spans="3:7" x14ac:dyDescent="0.25">
      <c r="C21" s="34"/>
      <c r="D21" s="35"/>
      <c r="E21" s="32"/>
      <c r="F21" s="35"/>
      <c r="G21" s="34"/>
    </row>
    <row r="22" spans="3:7" ht="18.7" x14ac:dyDescent="0.3">
      <c r="C22" s="34"/>
      <c r="D22" s="35"/>
      <c r="E22" s="36" t="s">
        <v>691</v>
      </c>
      <c r="F22" s="35"/>
      <c r="G22" s="34"/>
    </row>
    <row r="23" spans="3:7" x14ac:dyDescent="0.25">
      <c r="C23" s="34"/>
      <c r="D23" s="35"/>
      <c r="E23" s="32" t="s">
        <v>897</v>
      </c>
      <c r="F23" s="35"/>
      <c r="G23" s="34"/>
    </row>
    <row r="24" spans="3:7" ht="16.149999999999999" x14ac:dyDescent="0.3">
      <c r="C24" s="34"/>
      <c r="D24" s="35"/>
      <c r="E24" s="33" t="s">
        <v>675</v>
      </c>
      <c r="F24" s="35"/>
      <c r="G24" s="34"/>
    </row>
    <row r="25" spans="3:7" ht="16.149999999999999" x14ac:dyDescent="0.3">
      <c r="C25" s="34"/>
      <c r="D25" s="35"/>
      <c r="E25" s="33" t="s">
        <v>692</v>
      </c>
      <c r="F25" s="35"/>
      <c r="G25" s="34"/>
    </row>
    <row r="26" spans="3:7" ht="16.149999999999999" x14ac:dyDescent="0.3">
      <c r="C26" s="34"/>
      <c r="D26" s="35"/>
      <c r="E26" s="33" t="s">
        <v>693</v>
      </c>
      <c r="F26" s="35"/>
      <c r="G26" s="34"/>
    </row>
    <row r="27" spans="3:7" ht="16.149999999999999" x14ac:dyDescent="0.3">
      <c r="C27" s="34"/>
      <c r="D27" s="35"/>
      <c r="E27" s="33" t="s">
        <v>694</v>
      </c>
      <c r="F27" s="35"/>
      <c r="G27" s="34"/>
    </row>
    <row r="28" spans="3:7" ht="16.149999999999999" x14ac:dyDescent="0.3">
      <c r="C28" s="34"/>
      <c r="D28" s="35"/>
      <c r="E28" s="33" t="s">
        <v>695</v>
      </c>
      <c r="F28" s="35"/>
      <c r="G28" s="34"/>
    </row>
    <row r="29" spans="3:7" x14ac:dyDescent="0.25">
      <c r="C29" s="34"/>
      <c r="D29" s="35"/>
      <c r="E29" s="37" t="s">
        <v>892</v>
      </c>
      <c r="F29" s="35"/>
      <c r="G29" s="34"/>
    </row>
    <row r="30" spans="3:7" x14ac:dyDescent="0.25">
      <c r="C30" s="34"/>
      <c r="D30" s="35"/>
      <c r="E30" s="32" t="s">
        <v>898</v>
      </c>
      <c r="F30" s="35"/>
      <c r="G30" s="34"/>
    </row>
    <row r="31" spans="3:7" ht="15" x14ac:dyDescent="0.25">
      <c r="C31" s="34"/>
      <c r="D31" s="35"/>
      <c r="E31" s="32"/>
      <c r="F31" s="35"/>
      <c r="G31" s="34"/>
    </row>
    <row r="32" spans="3:7" x14ac:dyDescent="0.25">
      <c r="C32" s="34"/>
      <c r="D32" s="35"/>
      <c r="E32" s="32" t="s">
        <v>903</v>
      </c>
      <c r="F32" s="35"/>
      <c r="G32" s="34"/>
    </row>
    <row r="33" spans="3:7" ht="15" x14ac:dyDescent="0.25">
      <c r="C33" s="34"/>
      <c r="D33" s="34"/>
      <c r="E33" s="34"/>
      <c r="F33" s="34"/>
      <c r="G33" s="34"/>
    </row>
    <row r="34" spans="3:7" ht="15.5" x14ac:dyDescent="0.25">
      <c r="C34" s="34"/>
      <c r="D34" s="35"/>
      <c r="E34" s="38" t="s">
        <v>902</v>
      </c>
      <c r="F34" s="35"/>
      <c r="G34" s="34"/>
    </row>
    <row r="35" spans="3:7" ht="15" x14ac:dyDescent="0.25">
      <c r="C35" s="34"/>
      <c r="D35" s="35"/>
      <c r="E35" s="35"/>
      <c r="F35" s="35"/>
      <c r="G35" s="34"/>
    </row>
    <row r="36" spans="3:7" x14ac:dyDescent="0.25">
      <c r="C36" s="34"/>
      <c r="D36" s="35"/>
      <c r="E36" s="35"/>
      <c r="F36" s="35"/>
      <c r="G36" s="34"/>
    </row>
    <row r="37" spans="3:7" ht="15.5" x14ac:dyDescent="0.25">
      <c r="C37" s="34"/>
      <c r="D37" s="35"/>
      <c r="E37" s="39" t="s">
        <v>672</v>
      </c>
      <c r="F37" s="35"/>
      <c r="G37" s="34"/>
    </row>
    <row r="38" spans="3:7" ht="15.5" x14ac:dyDescent="0.25">
      <c r="C38" s="34"/>
      <c r="D38" s="35"/>
      <c r="E38" s="40" t="s">
        <v>673</v>
      </c>
      <c r="F38" s="35"/>
      <c r="G38" s="34"/>
    </row>
    <row r="39" spans="3:7" ht="15.5" x14ac:dyDescent="0.25">
      <c r="C39" s="34"/>
      <c r="D39" s="35"/>
      <c r="E39" s="41" t="s">
        <v>674</v>
      </c>
      <c r="F39" s="35"/>
      <c r="G39" s="34"/>
    </row>
    <row r="40" spans="3:7" ht="15.5" x14ac:dyDescent="0.25">
      <c r="C40" s="34"/>
      <c r="D40" s="34"/>
      <c r="E40" s="32" t="s">
        <v>986</v>
      </c>
      <c r="F40" s="34"/>
      <c r="G40" s="42" t="s">
        <v>901</v>
      </c>
    </row>
    <row r="41" spans="3:7" ht="15.5" x14ac:dyDescent="0.25">
      <c r="C41" s="34"/>
      <c r="D41" s="34"/>
      <c r="E41" s="32"/>
      <c r="F41" s="84" t="s">
        <v>1041</v>
      </c>
      <c r="G41" s="85"/>
    </row>
  </sheetData>
  <mergeCells count="2">
    <mergeCell ref="F41:G41"/>
    <mergeCell ref="C18:G20"/>
  </mergeCells>
  <hyperlinks>
    <hyperlink ref="E24" location="Kereső!A2" display="Kereső" xr:uid="{5B796CC0-334F-4FF1-87A8-891B512003FB}"/>
    <hyperlink ref="E25" location="'I. negyedév'!A1" display="I. negyedév" xr:uid="{9205B7BB-6BB7-41F0-8699-34C78713A910}"/>
    <hyperlink ref="E26" location="'II. negyedév'!A1" display="II. negyedév" xr:uid="{3A458E49-B0EF-4C2D-B2B0-E9E115D0317D}"/>
    <hyperlink ref="E27" location="'III. negyedév'!A1" display="III. negyedév" xr:uid="{3372A6F5-D93F-4BD4-8C11-A0B4AFAEAD8D}"/>
    <hyperlink ref="E28" location="'IV. negyedév'!A1" display="IV. negyedév" xr:uid="{C652F38F-418A-4F0F-B3AE-24EFA238590D}"/>
    <hyperlink ref="E30" location="'Időszakosan jelentkező'!A1" display="Időszakosan jelentkező" xr:uid="{A379D27C-0703-43B6-B53B-0DFAA602336E}"/>
    <hyperlink ref="E23" location="'Összes feladat'!A1" display="Összes feladat" xr:uid="{1E935233-4D61-4B33-A3CB-F9A4324F3065}"/>
    <hyperlink ref="E29" location="'Legkésőbb december 31-ig'!A1" display="Legkésőbb december 31-ig" xr:uid="{C7A1F48B-EE10-470D-854F-C5934A747748}"/>
    <hyperlink ref="E32" location="Útmutató!A1" display="Útmutató" xr:uid="{4D505FB5-2B0A-475B-B4D5-384201FC8631}"/>
    <hyperlink ref="E40" location="Impresszum!A1" display="impresszum" xr:uid="{93B06A04-164D-4734-BD29-B55907EAFF89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2BB17-CAD7-4377-A96D-6C6A29760FA2}">
  <sheetPr codeName="Munka12">
    <tabColor theme="8" tint="0.59999389629810485"/>
  </sheetPr>
  <dimension ref="A1:AL165"/>
  <sheetViews>
    <sheetView showGridLines="0" workbookViewId="0">
      <selection activeCell="W64" sqref="W64"/>
    </sheetView>
  </sheetViews>
  <sheetFormatPr defaultRowHeight="27.25" customHeight="1" x14ac:dyDescent="0.25"/>
  <sheetData>
    <row r="1" spans="1:38" ht="15.5" x14ac:dyDescent="0.25">
      <c r="A1" s="94" t="s">
        <v>900</v>
      </c>
      <c r="B1" s="9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</row>
    <row r="3" spans="1:38" ht="27.25" customHeight="1" x14ac:dyDescent="0.25">
      <c r="B3" s="3"/>
      <c r="C3" s="3"/>
      <c r="D3" s="3"/>
      <c r="E3" s="3"/>
      <c r="F3" s="3"/>
    </row>
    <row r="4" spans="1:38" ht="27.25" customHeight="1" x14ac:dyDescent="0.25">
      <c r="B4" s="44" t="s">
        <v>904</v>
      </c>
      <c r="C4" s="3"/>
      <c r="D4" s="3"/>
      <c r="E4" s="3"/>
      <c r="F4" s="3"/>
    </row>
    <row r="5" spans="1:38" ht="22.55" customHeight="1" x14ac:dyDescent="0.25">
      <c r="B5" s="3"/>
      <c r="C5" s="3" t="s">
        <v>907</v>
      </c>
      <c r="D5" s="3"/>
      <c r="E5" s="3"/>
      <c r="F5" s="3"/>
    </row>
    <row r="6" spans="1:38" ht="22.55" customHeight="1" x14ac:dyDescent="0.25">
      <c r="B6" s="3"/>
      <c r="C6" s="3" t="s">
        <v>963</v>
      </c>
      <c r="D6" s="3"/>
      <c r="E6" s="3"/>
      <c r="F6" s="3"/>
    </row>
    <row r="7" spans="1:38" ht="22.55" customHeight="1" x14ac:dyDescent="0.25">
      <c r="B7" s="3"/>
      <c r="C7" s="3" t="s">
        <v>962</v>
      </c>
      <c r="D7" s="3"/>
      <c r="E7" s="3"/>
      <c r="F7" s="3"/>
    </row>
    <row r="8" spans="1:38" ht="22.55" customHeight="1" x14ac:dyDescent="0.25">
      <c r="B8" s="3"/>
      <c r="C8" s="3" t="s">
        <v>968</v>
      </c>
      <c r="D8" s="3"/>
      <c r="E8" s="3"/>
      <c r="F8" s="3"/>
    </row>
    <row r="9" spans="1:38" ht="22.55" customHeight="1" x14ac:dyDescent="0.25">
      <c r="B9" s="3"/>
      <c r="C9" s="3"/>
      <c r="D9" s="3"/>
      <c r="E9" s="3"/>
      <c r="F9" s="3"/>
    </row>
    <row r="10" spans="1:38" ht="22.55" customHeight="1" x14ac:dyDescent="0.25">
      <c r="B10" s="3"/>
      <c r="C10" t="s">
        <v>905</v>
      </c>
      <c r="D10" s="3"/>
      <c r="E10" s="3"/>
      <c r="F10" s="3"/>
    </row>
    <row r="11" spans="1:38" ht="22.55" customHeight="1" x14ac:dyDescent="0.25">
      <c r="B11" s="3"/>
      <c r="C11" s="3"/>
      <c r="D11" s="3"/>
      <c r="E11" s="3"/>
      <c r="F11" s="3"/>
    </row>
    <row r="12" spans="1:38" ht="22.55" customHeight="1" x14ac:dyDescent="0.25"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</row>
    <row r="13" spans="1:38" ht="22.55" customHeight="1" x14ac:dyDescent="0.25"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</row>
    <row r="14" spans="1:38" ht="22.55" customHeight="1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1:38" ht="22.55" customHeight="1" x14ac:dyDescent="0.25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1:38" ht="22.55" customHeight="1" x14ac:dyDescent="0.25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2:12" ht="22.55" customHeight="1" x14ac:dyDescent="0.25"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2:12" ht="22.55" customHeight="1" x14ac:dyDescent="0.25">
      <c r="B18" s="3"/>
      <c r="C18" s="3"/>
      <c r="D18" s="3"/>
      <c r="E18" s="3"/>
      <c r="F18" s="3"/>
    </row>
    <row r="19" spans="2:12" ht="22.55" customHeight="1" x14ac:dyDescent="0.25">
      <c r="B19" s="3"/>
      <c r="D19" s="3"/>
      <c r="E19" s="3"/>
      <c r="F19" s="3"/>
    </row>
    <row r="20" spans="2:12" ht="22.55" customHeight="1" x14ac:dyDescent="0.25">
      <c r="B20" s="3"/>
      <c r="C20" s="3" t="s">
        <v>964</v>
      </c>
      <c r="D20" s="3"/>
      <c r="E20" s="3"/>
      <c r="F20" s="3"/>
    </row>
    <row r="21" spans="2:12" ht="22.55" customHeight="1" x14ac:dyDescent="0.25">
      <c r="B21" s="3"/>
      <c r="C21" s="3"/>
      <c r="D21" s="3"/>
      <c r="E21" s="3"/>
      <c r="F21" s="3"/>
    </row>
    <row r="22" spans="2:12" ht="22.55" customHeight="1" x14ac:dyDescent="0.25">
      <c r="B22" s="3"/>
      <c r="D22" s="3"/>
      <c r="E22" s="3"/>
      <c r="F22" s="3"/>
    </row>
    <row r="31" spans="2:12" ht="27.25" customHeight="1" x14ac:dyDescent="0.25">
      <c r="C31" t="s">
        <v>976</v>
      </c>
    </row>
    <row r="32" spans="2:12" ht="27.25" customHeight="1" x14ac:dyDescent="0.25">
      <c r="C32" s="3" t="s">
        <v>965</v>
      </c>
    </row>
    <row r="33" spans="2:12" ht="27.25" customHeight="1" x14ac:dyDescent="0.25"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</row>
    <row r="34" spans="2:12" ht="27.25" customHeight="1" x14ac:dyDescent="0.25"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</row>
    <row r="35" spans="2:12" ht="27.25" customHeight="1" x14ac:dyDescent="0.25"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2:12" ht="27.25" customHeight="1" x14ac:dyDescent="0.25"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</row>
    <row r="37" spans="2:12" ht="27.25" customHeight="1" x14ac:dyDescent="0.25"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</row>
    <row r="38" spans="2:12" ht="27.25" customHeight="1" x14ac:dyDescent="0.25"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</row>
    <row r="39" spans="2:12" ht="27.25" customHeight="1" x14ac:dyDescent="0.25"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</row>
    <row r="40" spans="2:12" ht="27.25" customHeight="1" x14ac:dyDescent="0.25"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</row>
    <row r="44" spans="2:12" ht="27.25" customHeight="1" x14ac:dyDescent="0.25">
      <c r="B44" s="43" t="s">
        <v>960</v>
      </c>
    </row>
    <row r="45" spans="2:12" ht="27.25" customHeight="1" x14ac:dyDescent="0.25">
      <c r="C45" t="s">
        <v>966</v>
      </c>
    </row>
    <row r="46" spans="2:12" ht="27.25" customHeight="1" x14ac:dyDescent="0.25">
      <c r="C46" s="3" t="s">
        <v>971</v>
      </c>
    </row>
    <row r="48" spans="2:12" ht="27.25" customHeight="1" x14ac:dyDescent="0.25"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</row>
    <row r="49" spans="2:12" ht="27.25" customHeight="1" x14ac:dyDescent="0.25"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</row>
    <row r="50" spans="2:12" ht="27.25" customHeight="1" x14ac:dyDescent="0.25"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</row>
    <row r="51" spans="2:12" ht="27.25" customHeight="1" x14ac:dyDescent="0.25"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</row>
    <row r="52" spans="2:12" ht="27.25" customHeight="1" x14ac:dyDescent="0.25"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</row>
    <row r="53" spans="2:12" ht="27.25" customHeight="1" x14ac:dyDescent="0.25"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</row>
    <row r="54" spans="2:12" ht="27.25" customHeight="1" x14ac:dyDescent="0.25"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</row>
    <row r="55" spans="2:12" ht="27.25" customHeight="1" x14ac:dyDescent="0.25"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</row>
    <row r="57" spans="2:12" ht="27.25" customHeight="1" x14ac:dyDescent="0.25">
      <c r="C57" s="3" t="s">
        <v>972</v>
      </c>
    </row>
    <row r="58" spans="2:12" ht="27.25" customHeight="1" x14ac:dyDescent="0.25">
      <c r="C58" t="s">
        <v>967</v>
      </c>
    </row>
    <row r="59" spans="2:12" ht="27.25" customHeight="1" x14ac:dyDescent="0.25">
      <c r="C59" s="3" t="s">
        <v>958</v>
      </c>
    </row>
    <row r="60" spans="2:12" ht="27.25" customHeight="1" x14ac:dyDescent="0.25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</row>
    <row r="61" spans="2:12" ht="27.25" customHeight="1" x14ac:dyDescent="0.25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</row>
    <row r="62" spans="2:12" ht="27.25" customHeight="1" x14ac:dyDescent="0.25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</row>
    <row r="63" spans="2:12" ht="27.25" customHeight="1" x14ac:dyDescent="0.25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</row>
    <row r="64" spans="2:12" ht="27.25" customHeight="1" x14ac:dyDescent="0.25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</row>
    <row r="65" spans="2:12" ht="27.25" customHeight="1" x14ac:dyDescent="0.25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</row>
    <row r="66" spans="2:12" ht="27.25" customHeight="1" x14ac:dyDescent="0.25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</row>
    <row r="67" spans="2:12" ht="27.25" customHeight="1" x14ac:dyDescent="0.25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</row>
    <row r="69" spans="2:12" ht="27.25" customHeight="1" x14ac:dyDescent="0.25">
      <c r="C69" t="s">
        <v>959</v>
      </c>
    </row>
    <row r="71" spans="2:12" ht="27.25" customHeight="1" x14ac:dyDescent="0.25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</row>
    <row r="72" spans="2:12" ht="27.25" customHeight="1" x14ac:dyDescent="0.25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</row>
    <row r="73" spans="2:12" ht="27.25" customHeight="1" x14ac:dyDescent="0.25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</row>
    <row r="74" spans="2:12" ht="27.25" customHeight="1" x14ac:dyDescent="0.25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</row>
    <row r="75" spans="2:12" ht="27.25" customHeight="1" x14ac:dyDescent="0.25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</row>
    <row r="76" spans="2:12" ht="27.25" customHeight="1" x14ac:dyDescent="0.25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</row>
    <row r="77" spans="2:12" ht="27.25" customHeight="1" x14ac:dyDescent="0.25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</row>
    <row r="78" spans="2:12" ht="27.25" customHeight="1" x14ac:dyDescent="0.25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</row>
    <row r="79" spans="2:12" ht="27.25" customHeight="1" x14ac:dyDescent="0.25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</row>
    <row r="81" spans="2:12" ht="27.25" customHeight="1" x14ac:dyDescent="0.25">
      <c r="C81" s="3" t="s">
        <v>955</v>
      </c>
    </row>
    <row r="82" spans="2:12" ht="27.25" customHeight="1" x14ac:dyDescent="0.25">
      <c r="C82" s="3" t="s">
        <v>956</v>
      </c>
    </row>
    <row r="83" spans="2:12" ht="27.25" customHeight="1" x14ac:dyDescent="0.25"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</row>
    <row r="84" spans="2:12" ht="27.25" customHeight="1" x14ac:dyDescent="0.25"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</row>
    <row r="85" spans="2:12" ht="27.25" customHeight="1" x14ac:dyDescent="0.25"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</row>
    <row r="86" spans="2:12" ht="27.25" customHeight="1" x14ac:dyDescent="0.25"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</row>
    <row r="87" spans="2:12" ht="27.25" customHeight="1" x14ac:dyDescent="0.25"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</row>
    <row r="88" spans="2:12" ht="27.25" customHeight="1" x14ac:dyDescent="0.25"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</row>
    <row r="89" spans="2:12" ht="27.25" customHeight="1" x14ac:dyDescent="0.25"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</row>
    <row r="90" spans="2:12" ht="27.25" customHeight="1" x14ac:dyDescent="0.25"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</row>
    <row r="91" spans="2:12" ht="27.25" customHeight="1" x14ac:dyDescent="0.25"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</row>
    <row r="93" spans="2:12" ht="27.25" customHeight="1" x14ac:dyDescent="0.25">
      <c r="C93" s="3" t="s">
        <v>957</v>
      </c>
    </row>
    <row r="94" spans="2:12" ht="27.25" customHeight="1" x14ac:dyDescent="0.25"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</row>
    <row r="95" spans="2:12" ht="27.25" customHeight="1" x14ac:dyDescent="0.25"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</row>
    <row r="96" spans="2:12" ht="27.25" customHeight="1" x14ac:dyDescent="0.25"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</row>
    <row r="97" spans="2:12" ht="27.25" customHeight="1" x14ac:dyDescent="0.25"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</row>
    <row r="98" spans="2:12" ht="27.25" customHeight="1" x14ac:dyDescent="0.25"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</row>
    <row r="99" spans="2:12" ht="27.25" customHeight="1" x14ac:dyDescent="0.25"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</row>
    <row r="100" spans="2:12" ht="27.25" customHeight="1" x14ac:dyDescent="0.25"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</row>
    <row r="101" spans="2:12" ht="27.25" customHeight="1" x14ac:dyDescent="0.25"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</row>
    <row r="102" spans="2:12" ht="27.25" customHeight="1" x14ac:dyDescent="0.25"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</row>
    <row r="103" spans="2:12" ht="27.25" customHeight="1" x14ac:dyDescent="0.25"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</row>
    <row r="104" spans="2:12" ht="27.25" customHeight="1" x14ac:dyDescent="0.25"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</row>
    <row r="105" spans="2:12" ht="27.25" customHeight="1" x14ac:dyDescent="0.25"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</row>
    <row r="107" spans="2:12" ht="27.25" customHeight="1" x14ac:dyDescent="0.25">
      <c r="C107" t="s">
        <v>969</v>
      </c>
    </row>
    <row r="108" spans="2:12" ht="27.25" customHeight="1" x14ac:dyDescent="0.25">
      <c r="C108" s="3" t="s">
        <v>970</v>
      </c>
    </row>
    <row r="109" spans="2:12" ht="27.25" customHeight="1" x14ac:dyDescent="0.25"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</row>
    <row r="110" spans="2:12" ht="27.25" customHeight="1" x14ac:dyDescent="0.25"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</row>
    <row r="111" spans="2:12" ht="27.25" customHeight="1" x14ac:dyDescent="0.25"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</row>
    <row r="112" spans="2:12" ht="27.25" customHeight="1" x14ac:dyDescent="0.25"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</row>
    <row r="113" spans="2:12" ht="27.25" customHeight="1" x14ac:dyDescent="0.25"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</row>
    <row r="114" spans="2:12" ht="27.25" customHeight="1" x14ac:dyDescent="0.25"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</row>
    <row r="115" spans="2:12" ht="27.25" customHeight="1" x14ac:dyDescent="0.25"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</row>
    <row r="117" spans="2:12" ht="27.25" customHeight="1" x14ac:dyDescent="0.25">
      <c r="C117" s="8" t="s">
        <v>908</v>
      </c>
    </row>
    <row r="118" spans="2:12" ht="27.25" customHeight="1" x14ac:dyDescent="0.25">
      <c r="C118" s="45" t="s">
        <v>909</v>
      </c>
    </row>
    <row r="119" spans="2:12" ht="14.15" x14ac:dyDescent="0.25">
      <c r="C119" s="46" t="s">
        <v>910</v>
      </c>
    </row>
    <row r="120" spans="2:12" ht="14.15" x14ac:dyDescent="0.25">
      <c r="C120" s="46" t="s">
        <v>911</v>
      </c>
    </row>
    <row r="121" spans="2:12" ht="14.15" x14ac:dyDescent="0.25">
      <c r="C121" s="46" t="s">
        <v>912</v>
      </c>
    </row>
    <row r="122" spans="2:12" ht="14.15" x14ac:dyDescent="0.25">
      <c r="C122" s="46" t="s">
        <v>913</v>
      </c>
    </row>
    <row r="123" spans="2:12" ht="14.15" x14ac:dyDescent="0.25">
      <c r="C123" s="46" t="s">
        <v>914</v>
      </c>
    </row>
    <row r="124" spans="2:12" ht="14.15" x14ac:dyDescent="0.25">
      <c r="C124" s="46" t="s">
        <v>915</v>
      </c>
    </row>
    <row r="125" spans="2:12" ht="14.15" x14ac:dyDescent="0.25">
      <c r="C125" s="46" t="s">
        <v>916</v>
      </c>
    </row>
    <row r="126" spans="2:12" ht="14.15" x14ac:dyDescent="0.25">
      <c r="C126" s="46" t="s">
        <v>917</v>
      </c>
    </row>
    <row r="127" spans="2:12" ht="14.15" x14ac:dyDescent="0.25">
      <c r="C127" s="46" t="s">
        <v>918</v>
      </c>
    </row>
    <row r="128" spans="2:12" ht="14.15" x14ac:dyDescent="0.25">
      <c r="C128" s="46" t="s">
        <v>919</v>
      </c>
    </row>
    <row r="129" spans="3:3" ht="14.15" x14ac:dyDescent="0.25">
      <c r="C129" s="46" t="s">
        <v>920</v>
      </c>
    </row>
    <row r="130" spans="3:3" ht="14.15" x14ac:dyDescent="0.25">
      <c r="C130" s="46" t="s">
        <v>921</v>
      </c>
    </row>
    <row r="131" spans="3:3" ht="14.15" x14ac:dyDescent="0.25">
      <c r="C131" s="46" t="s">
        <v>922</v>
      </c>
    </row>
    <row r="132" spans="3:3" ht="27.8" customHeight="1" x14ac:dyDescent="0.25">
      <c r="C132" s="45" t="s">
        <v>923</v>
      </c>
    </row>
    <row r="133" spans="3:3" ht="14.15" x14ac:dyDescent="0.25">
      <c r="C133" s="46" t="s">
        <v>924</v>
      </c>
    </row>
    <row r="134" spans="3:3" ht="14.15" x14ac:dyDescent="0.25">
      <c r="C134" s="46" t="s">
        <v>925</v>
      </c>
    </row>
    <row r="135" spans="3:3" ht="14.15" x14ac:dyDescent="0.25">
      <c r="C135" s="46" t="s">
        <v>926</v>
      </c>
    </row>
    <row r="136" spans="3:3" ht="14.15" x14ac:dyDescent="0.25">
      <c r="C136" s="46" t="s">
        <v>927</v>
      </c>
    </row>
    <row r="137" spans="3:3" ht="14.15" x14ac:dyDescent="0.25">
      <c r="C137" s="46" t="s">
        <v>928</v>
      </c>
    </row>
    <row r="138" spans="3:3" ht="14.15" x14ac:dyDescent="0.25">
      <c r="C138" s="46" t="s">
        <v>929</v>
      </c>
    </row>
    <row r="139" spans="3:3" ht="14.15" x14ac:dyDescent="0.25">
      <c r="C139" s="46" t="s">
        <v>930</v>
      </c>
    </row>
    <row r="140" spans="3:3" ht="14.15" x14ac:dyDescent="0.25">
      <c r="C140" s="46" t="s">
        <v>931</v>
      </c>
    </row>
    <row r="141" spans="3:3" ht="14.15" x14ac:dyDescent="0.25">
      <c r="C141" s="46" t="s">
        <v>932</v>
      </c>
    </row>
    <row r="142" spans="3:3" ht="14.15" x14ac:dyDescent="0.25">
      <c r="C142" s="46" t="s">
        <v>933</v>
      </c>
    </row>
    <row r="143" spans="3:3" ht="14.15" x14ac:dyDescent="0.25">
      <c r="C143" s="46" t="s">
        <v>934</v>
      </c>
    </row>
    <row r="144" spans="3:3" ht="14.15" x14ac:dyDescent="0.25">
      <c r="C144" s="46" t="s">
        <v>935</v>
      </c>
    </row>
    <row r="145" spans="3:3" ht="14.15" x14ac:dyDescent="0.25">
      <c r="C145" s="46" t="s">
        <v>937</v>
      </c>
    </row>
    <row r="146" spans="3:3" ht="14.15" x14ac:dyDescent="0.25">
      <c r="C146" s="47" t="s">
        <v>936</v>
      </c>
    </row>
    <row r="147" spans="3:3" ht="14.15" x14ac:dyDescent="0.25">
      <c r="C147" s="46" t="s">
        <v>938</v>
      </c>
    </row>
    <row r="148" spans="3:3" ht="14.15" x14ac:dyDescent="0.25">
      <c r="C148" s="46" t="s">
        <v>939</v>
      </c>
    </row>
    <row r="149" spans="3:3" ht="14.15" x14ac:dyDescent="0.25">
      <c r="C149" s="46" t="s">
        <v>940</v>
      </c>
    </row>
    <row r="150" spans="3:3" ht="14.15" x14ac:dyDescent="0.25">
      <c r="C150" s="47" t="s">
        <v>941</v>
      </c>
    </row>
    <row r="151" spans="3:3" ht="14.15" x14ac:dyDescent="0.25">
      <c r="C151" s="46" t="s">
        <v>942</v>
      </c>
    </row>
    <row r="152" spans="3:3" ht="14.15" x14ac:dyDescent="0.25">
      <c r="C152" s="46" t="s">
        <v>943</v>
      </c>
    </row>
    <row r="153" spans="3:3" ht="14.15" x14ac:dyDescent="0.25">
      <c r="C153" s="46" t="s">
        <v>944</v>
      </c>
    </row>
    <row r="154" spans="3:3" ht="14.15" x14ac:dyDescent="0.25">
      <c r="C154" s="46" t="s">
        <v>945</v>
      </c>
    </row>
    <row r="155" spans="3:3" ht="28.45" customHeight="1" x14ac:dyDescent="0.25">
      <c r="C155" s="45" t="s">
        <v>946</v>
      </c>
    </row>
    <row r="156" spans="3:3" ht="14.15" x14ac:dyDescent="0.25">
      <c r="C156" s="46" t="s">
        <v>947</v>
      </c>
    </row>
    <row r="157" spans="3:3" ht="14.15" x14ac:dyDescent="0.25">
      <c r="C157" s="46" t="s">
        <v>948</v>
      </c>
    </row>
    <row r="158" spans="3:3" ht="14.15" x14ac:dyDescent="0.25">
      <c r="C158" s="46" t="s">
        <v>949</v>
      </c>
    </row>
    <row r="159" spans="3:3" ht="14.15" x14ac:dyDescent="0.25">
      <c r="C159" s="46" t="s">
        <v>950</v>
      </c>
    </row>
    <row r="160" spans="3:3" ht="14.15" x14ac:dyDescent="0.25">
      <c r="C160" s="46" t="s">
        <v>951</v>
      </c>
    </row>
    <row r="161" spans="3:3" ht="14.15" x14ac:dyDescent="0.25">
      <c r="C161" s="46" t="s">
        <v>952</v>
      </c>
    </row>
    <row r="162" spans="3:3" ht="14.15" x14ac:dyDescent="0.25">
      <c r="C162" s="46" t="s">
        <v>953</v>
      </c>
    </row>
    <row r="163" spans="3:3" ht="14.15" x14ac:dyDescent="0.25">
      <c r="C163" s="46" t="s">
        <v>954</v>
      </c>
    </row>
    <row r="164" spans="3:3" ht="14.15" x14ac:dyDescent="0.25"/>
    <row r="165" spans="3:3" ht="14.15" x14ac:dyDescent="0.25"/>
  </sheetData>
  <mergeCells count="1">
    <mergeCell ref="A1:B1"/>
  </mergeCells>
  <hyperlinks>
    <hyperlink ref="A1" location="Címlap!A20" display="Tartalomjegyzék" xr:uid="{7DFB90E4-C27D-459C-8707-F6385DD5E087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29624-817B-4B8F-BEF0-BF0D7B71B4FD}">
  <sheetPr codeName="Munka13">
    <tabColor theme="8" tint="0.59999389629810485"/>
  </sheetPr>
  <dimension ref="A1:AN34"/>
  <sheetViews>
    <sheetView showGridLines="0" workbookViewId="0">
      <selection activeCell="E37" sqref="E37"/>
    </sheetView>
  </sheetViews>
  <sheetFormatPr defaultRowHeight="14.15" x14ac:dyDescent="0.25"/>
  <sheetData>
    <row r="1" spans="1:40" ht="15.5" x14ac:dyDescent="0.25">
      <c r="A1" s="94" t="s">
        <v>900</v>
      </c>
      <c r="B1" s="9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</row>
    <row r="5" spans="1:40" ht="16.149999999999999" x14ac:dyDescent="0.3">
      <c r="E5" s="56" t="s">
        <v>977</v>
      </c>
    </row>
    <row r="6" spans="1:40" s="8" customFormat="1" ht="24.75" customHeight="1" x14ac:dyDescent="0.25">
      <c r="E6" s="57" t="s">
        <v>978</v>
      </c>
    </row>
    <row r="7" spans="1:40" x14ac:dyDescent="0.25">
      <c r="E7" s="52" t="s">
        <v>673</v>
      </c>
    </row>
    <row r="8" spans="1:40" x14ac:dyDescent="0.25">
      <c r="E8" s="52" t="s">
        <v>674</v>
      </c>
    </row>
    <row r="11" spans="1:40" ht="16.149999999999999" x14ac:dyDescent="0.3">
      <c r="E11" s="56" t="s">
        <v>979</v>
      </c>
    </row>
    <row r="12" spans="1:40" ht="24.75" customHeight="1" x14ac:dyDescent="0.25">
      <c r="E12" s="57" t="s">
        <v>991</v>
      </c>
    </row>
    <row r="13" spans="1:40" x14ac:dyDescent="0.25">
      <c r="E13" s="52" t="s">
        <v>673</v>
      </c>
    </row>
    <row r="14" spans="1:40" x14ac:dyDescent="0.25">
      <c r="E14" s="52" t="s">
        <v>674</v>
      </c>
    </row>
    <row r="17" spans="3:7" ht="16" x14ac:dyDescent="0.25">
      <c r="E17" s="56" t="s">
        <v>980</v>
      </c>
    </row>
    <row r="19" spans="3:7" ht="16.149999999999999" x14ac:dyDescent="0.3">
      <c r="E19" s="58" t="s">
        <v>981</v>
      </c>
    </row>
    <row r="23" spans="3:7" ht="16.149999999999999" x14ac:dyDescent="0.3">
      <c r="E23" s="56" t="s">
        <v>982</v>
      </c>
    </row>
    <row r="25" spans="3:7" ht="20.2" customHeight="1" x14ac:dyDescent="0.25">
      <c r="E25" s="57" t="s">
        <v>984</v>
      </c>
    </row>
    <row r="26" spans="3:7" x14ac:dyDescent="0.25">
      <c r="E26" s="52" t="s">
        <v>973</v>
      </c>
    </row>
    <row r="27" spans="3:7" x14ac:dyDescent="0.25">
      <c r="E27" s="52" t="s">
        <v>674</v>
      </c>
    </row>
    <row r="28" spans="3:7" ht="15" x14ac:dyDescent="0.25">
      <c r="E28" s="52" t="s">
        <v>974</v>
      </c>
    </row>
    <row r="29" spans="3:7" ht="15.85" x14ac:dyDescent="0.25">
      <c r="G29" s="60"/>
    </row>
    <row r="30" spans="3:7" s="8" customFormat="1" ht="19.55" customHeight="1" x14ac:dyDescent="0.25">
      <c r="C30" s="59" t="s">
        <v>992</v>
      </c>
      <c r="G30" s="59" t="s">
        <v>985</v>
      </c>
    </row>
    <row r="31" spans="3:7" ht="15" x14ac:dyDescent="0.25">
      <c r="C31" s="63" t="s">
        <v>975</v>
      </c>
      <c r="G31" s="53" t="s">
        <v>983</v>
      </c>
    </row>
    <row r="34" spans="5:5" x14ac:dyDescent="0.25">
      <c r="E34" s="52" t="s">
        <v>993</v>
      </c>
    </row>
  </sheetData>
  <mergeCells count="1">
    <mergeCell ref="A1:B1"/>
  </mergeCells>
  <hyperlinks>
    <hyperlink ref="A1" location="Címlap!A20" display="Tartalomjegyzék" xr:uid="{5710FD24-DD3C-4780-8C4C-6D3C3BAE53AD}"/>
    <hyperlink ref="C31" r:id="rId1" xr:uid="{4B9681BC-9486-4254-B79A-E410980E0937}"/>
  </hyperlinks>
  <pageMargins left="0.7" right="0.7" top="0.75" bottom="0.75" header="0.3" footer="0.3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CB38F-9622-4514-9B4B-F6DF2DA55016}">
  <sheetPr codeName="Munka7">
    <tabColor theme="8" tint="0.39997558519241921"/>
  </sheetPr>
  <dimension ref="A1:O169"/>
  <sheetViews>
    <sheetView workbookViewId="0">
      <selection activeCell="K116" sqref="K116"/>
    </sheetView>
  </sheetViews>
  <sheetFormatPr defaultRowHeight="14.15" x14ac:dyDescent="0.25"/>
  <cols>
    <col min="2" max="2" width="8.25" customWidth="1"/>
    <col min="3" max="3" width="20.875" customWidth="1"/>
    <col min="4" max="4" width="9.125" style="1"/>
    <col min="5" max="5" width="32.625" style="1" customWidth="1"/>
    <col min="6" max="6" width="43" style="1" customWidth="1"/>
    <col min="7" max="7" width="15.75" style="1" customWidth="1"/>
    <col min="8" max="8" width="41.875" style="1" customWidth="1"/>
    <col min="9" max="9" width="17.125" style="1" customWidth="1"/>
    <col min="10" max="10" width="19.75" style="1" customWidth="1"/>
    <col min="11" max="11" width="42.375" style="1" customWidth="1"/>
    <col min="13" max="13" width="19" style="2" customWidth="1"/>
    <col min="14" max="14" width="32.125" customWidth="1"/>
  </cols>
  <sheetData>
    <row r="1" spans="3:11" ht="15" x14ac:dyDescent="0.25">
      <c r="D1"/>
      <c r="E1"/>
      <c r="F1"/>
      <c r="G1"/>
      <c r="H1"/>
    </row>
    <row r="2" spans="3:11" ht="15" x14ac:dyDescent="0.25">
      <c r="D2"/>
      <c r="E2"/>
      <c r="F2"/>
      <c r="G2"/>
      <c r="H2"/>
      <c r="I2"/>
      <c r="J2"/>
      <c r="K2"/>
    </row>
    <row r="3" spans="3:11" ht="15" x14ac:dyDescent="0.25">
      <c r="D3"/>
      <c r="E3"/>
      <c r="F3"/>
      <c r="G3"/>
      <c r="H3"/>
      <c r="I3"/>
      <c r="J3"/>
      <c r="K3"/>
    </row>
    <row r="4" spans="3:11" ht="15" x14ac:dyDescent="0.25">
      <c r="D4"/>
      <c r="E4"/>
      <c r="F4"/>
      <c r="G4"/>
      <c r="H4"/>
      <c r="I4"/>
      <c r="J4"/>
      <c r="K4"/>
    </row>
    <row r="5" spans="3:11" ht="15" x14ac:dyDescent="0.25">
      <c r="D5"/>
      <c r="E5"/>
      <c r="F5"/>
      <c r="G5"/>
      <c r="H5"/>
      <c r="I5"/>
      <c r="J5"/>
      <c r="K5"/>
    </row>
    <row r="6" spans="3:11" ht="15" x14ac:dyDescent="0.25">
      <c r="D6"/>
      <c r="E6"/>
      <c r="F6"/>
      <c r="G6"/>
      <c r="H6"/>
      <c r="I6"/>
      <c r="J6"/>
      <c r="K6"/>
    </row>
    <row r="7" spans="3:11" ht="15" x14ac:dyDescent="0.25">
      <c r="D7"/>
      <c r="E7"/>
      <c r="F7"/>
      <c r="G7"/>
      <c r="H7"/>
      <c r="I7"/>
      <c r="J7"/>
      <c r="K7"/>
    </row>
    <row r="8" spans="3:11" ht="15" x14ac:dyDescent="0.25">
      <c r="D8"/>
      <c r="E8"/>
      <c r="F8"/>
      <c r="G8"/>
      <c r="H8"/>
      <c r="I8"/>
      <c r="J8"/>
      <c r="K8"/>
    </row>
    <row r="9" spans="3:11" ht="15" x14ac:dyDescent="0.25">
      <c r="C9" s="28" t="str">
        <f>IF(C12="","",IF(COUNTIF(C18:C168,"megfelel")&gt;0,COUNTIF(C18:C168,"megfelel"),"Nincs a feltételeknek megfelelő találat, kérem változtassa meg a feltételeket!"))</f>
        <v/>
      </c>
      <c r="D9"/>
      <c r="E9"/>
      <c r="F9"/>
      <c r="G9"/>
      <c r="H9"/>
      <c r="I9"/>
      <c r="J9"/>
      <c r="K9"/>
    </row>
    <row r="10" spans="3:11" ht="15" x14ac:dyDescent="0.25">
      <c r="D10"/>
      <c r="E10"/>
      <c r="F10"/>
      <c r="G10"/>
      <c r="H10"/>
      <c r="I10"/>
      <c r="J10"/>
      <c r="K10"/>
    </row>
    <row r="11" spans="3:11" ht="15" x14ac:dyDescent="0.25">
      <c r="D11"/>
      <c r="E11"/>
      <c r="F11"/>
      <c r="G11"/>
      <c r="H11"/>
      <c r="I11"/>
      <c r="J11"/>
      <c r="K11"/>
    </row>
    <row r="12" spans="3:11" ht="15" x14ac:dyDescent="0.25">
      <c r="C12" s="29" t="str">
        <f>KERESŐ!D7&amp;KERESŐ!D6&amp;KERESŐ!D10&amp;KERESŐ!D11&amp;KERESŐ!D12&amp;KERESŐ!D8</f>
        <v/>
      </c>
      <c r="D12"/>
      <c r="E12"/>
      <c r="F12"/>
      <c r="G12"/>
      <c r="H12"/>
      <c r="I12"/>
      <c r="J12"/>
      <c r="K12"/>
    </row>
    <row r="13" spans="3:11" ht="15" x14ac:dyDescent="0.25">
      <c r="D13"/>
      <c r="E13"/>
      <c r="F13"/>
      <c r="G13"/>
      <c r="H13"/>
      <c r="I13"/>
      <c r="J13"/>
      <c r="K13"/>
    </row>
    <row r="14" spans="3:11" ht="15" x14ac:dyDescent="0.25">
      <c r="D14"/>
      <c r="E14"/>
      <c r="F14"/>
      <c r="G14"/>
      <c r="H14"/>
      <c r="I14"/>
      <c r="J14"/>
      <c r="K14"/>
    </row>
    <row r="15" spans="3:11" ht="15" x14ac:dyDescent="0.25">
      <c r="D15"/>
      <c r="E15"/>
      <c r="F15"/>
      <c r="G15"/>
      <c r="H15"/>
      <c r="I15"/>
      <c r="J15"/>
      <c r="K15"/>
    </row>
    <row r="17" spans="1:15" ht="28.3" x14ac:dyDescent="0.25">
      <c r="C17" s="8" t="s">
        <v>675</v>
      </c>
      <c r="D17" s="7" t="s">
        <v>669</v>
      </c>
      <c r="E17" s="7" t="s">
        <v>18</v>
      </c>
      <c r="F17" s="7" t="s">
        <v>668</v>
      </c>
      <c r="G17" s="11" t="s">
        <v>718</v>
      </c>
      <c r="H17" s="7" t="s">
        <v>19</v>
      </c>
      <c r="I17" s="7" t="s">
        <v>20</v>
      </c>
      <c r="J17" s="7" t="s">
        <v>670</v>
      </c>
      <c r="K17" s="7" t="s">
        <v>22</v>
      </c>
      <c r="L17" s="11"/>
      <c r="M17" s="14"/>
      <c r="N17" s="31" t="s">
        <v>895</v>
      </c>
    </row>
    <row r="18" spans="1:15" ht="85.5" customHeight="1" x14ac:dyDescent="0.25">
      <c r="A18" s="25" t="str">
        <f>B18&amp;"."</f>
        <v>1.</v>
      </c>
      <c r="B18" s="26">
        <f>IF(C18="-",0,COUNTIF($B$17:B17,"&gt;0")+1)</f>
        <v>1</v>
      </c>
      <c r="C18" s="27" t="str">
        <f>IF(AND(OR(IFERROR(SEARCH(KERESŐ!$D$10,E18)&gt;0,"-"),KERESŐ!$D$10=""),OR(IFERROR(SEARCH(KERESŐ!$D$11,F18)&gt;0,"-"),KERESŐ!$D$11=""),OR(KERESŐ!$D$12=I18,KERESŐ!$D$12=""),OR(KERESŐ!$D$7=G18,KERESŐ!$D$7=""),OR(IFERROR(SEARCH(KERESŐ!$D$8,N18)&gt;0,"-"),KERESŐ!$D$8=""),OR(KERESŐ!$D$6=J18,KERESŐ!$D$6="")),"megfelel","-")</f>
        <v>megfelel</v>
      </c>
      <c r="D18" s="1" t="s">
        <v>12</v>
      </c>
      <c r="E18" s="1" t="s">
        <v>396</v>
      </c>
      <c r="F18" s="1" t="s">
        <v>397</v>
      </c>
      <c r="G18" s="15" t="s">
        <v>23</v>
      </c>
      <c r="H18" s="1" t="s">
        <v>1038</v>
      </c>
      <c r="I18" s="1" t="s">
        <v>1</v>
      </c>
      <c r="J18" s="1" t="s">
        <v>2</v>
      </c>
      <c r="K18" s="1" t="s">
        <v>3</v>
      </c>
      <c r="L18" s="9">
        <f t="shared" ref="L18:L49" si="0">COUNTIF($G$18:$G$169,G18)</f>
        <v>8</v>
      </c>
      <c r="M18" s="1" t="str">
        <f>G18&amp;" ("&amp;L18&amp;")"</f>
        <v>JANUÁR  (8)</v>
      </c>
      <c r="N18" s="1" t="s">
        <v>735</v>
      </c>
      <c r="O18" s="3" t="str">
        <f>TRIM(D18)</f>
        <v>1.  </v>
      </c>
    </row>
    <row r="19" spans="1:15" ht="85.5" customHeight="1" x14ac:dyDescent="0.25">
      <c r="A19" s="25" t="str">
        <f t="shared" ref="A19:A82" si="1">B19&amp;"."</f>
        <v>2.</v>
      </c>
      <c r="B19" s="26">
        <f>IF(C19="-",0,COUNTIF($B$17:B18,"&gt;0")+1)</f>
        <v>2</v>
      </c>
      <c r="C19" s="27" t="str">
        <f>IF(AND(OR(IFERROR(SEARCH(KERESŐ!$D$10,E19)&gt;0,"-"),KERESŐ!$D$10=""),OR(IFERROR(SEARCH(KERESŐ!$D$11,F19)&gt;0,"-"),KERESŐ!$D$11=""),OR(KERESŐ!$D$12=I19,KERESŐ!$D$12=""),OR(KERESŐ!$D$7=G19,KERESŐ!$D$7=""),OR(IFERROR(SEARCH(KERESŐ!$D$8,N19)&gt;0,"-"),KERESŐ!$D$8=""),OR(KERESŐ!$D$6=J19,KERESŐ!$D$6="")),"megfelel","-")</f>
        <v>megfelel</v>
      </c>
      <c r="D19" s="1" t="s">
        <v>13</v>
      </c>
      <c r="E19" s="1" t="s">
        <v>398</v>
      </c>
      <c r="F19" s="1" t="s">
        <v>399</v>
      </c>
      <c r="G19" s="15" t="s">
        <v>23</v>
      </c>
      <c r="H19" s="1" t="s">
        <v>5</v>
      </c>
      <c r="I19" s="1" t="s">
        <v>6</v>
      </c>
      <c r="J19" s="1" t="s">
        <v>2</v>
      </c>
      <c r="K19" s="1" t="s">
        <v>14</v>
      </c>
      <c r="L19" s="9">
        <f t="shared" si="0"/>
        <v>8</v>
      </c>
      <c r="M19" s="1" t="str">
        <f t="shared" ref="M19:M71" si="2">G19&amp;" ("&amp;L19&amp;")"</f>
        <v>JANUÁR  (8)</v>
      </c>
      <c r="N19" s="3" t="s">
        <v>736</v>
      </c>
      <c r="O19" s="3" t="str">
        <f t="shared" ref="O19:O82" si="3">TRIM(D19)</f>
        <v>2.  </v>
      </c>
    </row>
    <row r="20" spans="1:15" ht="85.5" customHeight="1" x14ac:dyDescent="0.25">
      <c r="A20" s="25" t="str">
        <f t="shared" si="1"/>
        <v>3.</v>
      </c>
      <c r="B20" s="26">
        <f>IF(C20="-",0,COUNTIF($B$17:B19,"&gt;0")+1)</f>
        <v>3</v>
      </c>
      <c r="C20" s="27" t="str">
        <f>IF(AND(OR(IFERROR(SEARCH(KERESŐ!$D$10,E20)&gt;0,"-"),KERESŐ!$D$10=""),OR(IFERROR(SEARCH(KERESŐ!$D$11,F20)&gt;0,"-"),KERESŐ!$D$11=""),OR(KERESŐ!$D$12=I20,KERESŐ!$D$12=""),OR(KERESŐ!$D$7=G20,KERESŐ!$D$7=""),OR(IFERROR(SEARCH(KERESŐ!$D$8,N20)&gt;0,"-"),KERESŐ!$D$8=""),OR(KERESŐ!$D$6=J20,KERESŐ!$D$6="")),"megfelel","-")</f>
        <v>megfelel</v>
      </c>
      <c r="D20" s="1" t="s">
        <v>15</v>
      </c>
      <c r="E20" s="1" t="s">
        <v>400</v>
      </c>
      <c r="F20" s="1" t="s">
        <v>401</v>
      </c>
      <c r="G20" s="15" t="s">
        <v>23</v>
      </c>
      <c r="H20" s="1" t="s">
        <v>8</v>
      </c>
      <c r="I20" s="1" t="s">
        <v>9</v>
      </c>
      <c r="J20" s="1" t="s">
        <v>2</v>
      </c>
      <c r="K20" s="1" t="s">
        <v>10</v>
      </c>
      <c r="L20" s="9">
        <f t="shared" si="0"/>
        <v>8</v>
      </c>
      <c r="M20" s="1" t="str">
        <f t="shared" si="2"/>
        <v>JANUÁR  (8)</v>
      </c>
      <c r="N20" s="3" t="s">
        <v>736</v>
      </c>
      <c r="O20" s="3" t="str">
        <f t="shared" si="3"/>
        <v>3.  </v>
      </c>
    </row>
    <row r="21" spans="1:15" ht="85.5" customHeight="1" x14ac:dyDescent="0.25">
      <c r="A21" s="25" t="str">
        <f t="shared" si="1"/>
        <v>4.</v>
      </c>
      <c r="B21" s="26">
        <f>IF(C21="-",0,COUNTIF($B$17:B20,"&gt;0")+1)</f>
        <v>4</v>
      </c>
      <c r="C21" s="27" t="str">
        <f>IF(AND(OR(IFERROR(SEARCH(KERESŐ!$D$10,E21)&gt;0,"-"),KERESŐ!$D$10=""),OR(IFERROR(SEARCH(KERESŐ!$D$11,F21)&gt;0,"-"),KERESŐ!$D$11=""),OR(KERESŐ!$D$12=I21,KERESŐ!$D$12=""),OR(KERESŐ!$D$7=G21,KERESŐ!$D$7=""),OR(IFERROR(SEARCH(KERESŐ!$D$8,N21)&gt;0,"-"),KERESŐ!$D$8=""),OR(KERESŐ!$D$6=J21,KERESŐ!$D$6="")),"megfelel","-")</f>
        <v>megfelel</v>
      </c>
      <c r="D21" s="1" t="s">
        <v>16</v>
      </c>
      <c r="E21" s="1" t="s">
        <v>402</v>
      </c>
      <c r="F21" s="1" t="s">
        <v>994</v>
      </c>
      <c r="G21" s="15" t="s">
        <v>23</v>
      </c>
      <c r="H21" s="1" t="s">
        <v>8</v>
      </c>
      <c r="I21" s="1" t="s">
        <v>6</v>
      </c>
      <c r="J21" s="1" t="s">
        <v>2</v>
      </c>
      <c r="K21" s="1" t="s">
        <v>17</v>
      </c>
      <c r="L21" s="9">
        <f t="shared" si="0"/>
        <v>8</v>
      </c>
      <c r="M21" s="1" t="str">
        <f t="shared" si="2"/>
        <v>JANUÁR  (8)</v>
      </c>
      <c r="N21" s="3" t="s">
        <v>736</v>
      </c>
      <c r="O21" s="3" t="str">
        <f t="shared" si="3"/>
        <v>4.  </v>
      </c>
    </row>
    <row r="22" spans="1:15" ht="85.5" customHeight="1" x14ac:dyDescent="0.25">
      <c r="A22" s="25" t="str">
        <f t="shared" si="1"/>
        <v>5.</v>
      </c>
      <c r="B22" s="26">
        <f>IF(C22="-",0,COUNTIF($B$17:B21,"&gt;0")+1)</f>
        <v>5</v>
      </c>
      <c r="C22" s="27" t="str">
        <f>IF(AND(OR(IFERROR(SEARCH(KERESŐ!$D$10,E22)&gt;0,"-"),KERESŐ!$D$10=""),OR(IFERROR(SEARCH(KERESŐ!$D$11,F22)&gt;0,"-"),KERESŐ!$D$11=""),OR(KERESŐ!$D$12=I22,KERESŐ!$D$12=""),OR(KERESŐ!$D$7=G22,KERESŐ!$D$7=""),OR(IFERROR(SEARCH(KERESŐ!$D$8,N22)&gt;0,"-"),KERESŐ!$D$8=""),OR(KERESŐ!$D$6=J22,KERESŐ!$D$6="")),"megfelel","-")</f>
        <v>megfelel</v>
      </c>
      <c r="D22" s="1" t="s">
        <v>24</v>
      </c>
      <c r="E22" s="1" t="s">
        <v>403</v>
      </c>
      <c r="F22" s="1" t="s">
        <v>404</v>
      </c>
      <c r="G22" s="15" t="s">
        <v>23</v>
      </c>
      <c r="H22" s="1" t="s">
        <v>8</v>
      </c>
      <c r="I22" s="1" t="s">
        <v>25</v>
      </c>
      <c r="J22" s="1" t="s">
        <v>2</v>
      </c>
      <c r="K22" s="1" t="s">
        <v>995</v>
      </c>
      <c r="L22" s="9">
        <f t="shared" si="0"/>
        <v>8</v>
      </c>
      <c r="M22" s="1" t="str">
        <f t="shared" si="2"/>
        <v>JANUÁR  (8)</v>
      </c>
      <c r="N22" s="1" t="s">
        <v>889</v>
      </c>
      <c r="O22" s="3" t="str">
        <f t="shared" si="3"/>
        <v>5.  </v>
      </c>
    </row>
    <row r="23" spans="1:15" ht="85.5" customHeight="1" x14ac:dyDescent="0.25">
      <c r="A23" s="25" t="str">
        <f t="shared" si="1"/>
        <v>6.</v>
      </c>
      <c r="B23" s="26">
        <f>IF(C23="-",0,COUNTIF($B$17:B22,"&gt;0")+1)</f>
        <v>6</v>
      </c>
      <c r="C23" s="27" t="str">
        <f>IF(AND(OR(IFERROR(SEARCH(KERESŐ!$D$10,E23)&gt;0,"-"),KERESŐ!$D$10=""),OR(IFERROR(SEARCH(KERESŐ!$D$11,F23)&gt;0,"-"),KERESŐ!$D$11=""),OR(KERESŐ!$D$12=I23,KERESŐ!$D$12=""),OR(KERESŐ!$D$7=G23,KERESŐ!$D$7=""),OR(IFERROR(SEARCH(KERESŐ!$D$8,N23)&gt;0,"-"),KERESŐ!$D$8=""),OR(KERESŐ!$D$6=J23,KERESŐ!$D$6="")),"megfelel","-")</f>
        <v>megfelel</v>
      </c>
      <c r="D23" s="1" t="s">
        <v>26</v>
      </c>
      <c r="E23" s="1" t="s">
        <v>405</v>
      </c>
      <c r="F23" s="1" t="s">
        <v>406</v>
      </c>
      <c r="G23" s="15" t="s">
        <v>23</v>
      </c>
      <c r="H23" s="1" t="s">
        <v>222</v>
      </c>
      <c r="I23" s="1" t="s">
        <v>6</v>
      </c>
      <c r="J23" s="1" t="s">
        <v>223</v>
      </c>
      <c r="K23" s="1" t="s">
        <v>29</v>
      </c>
      <c r="L23" s="9">
        <f t="shared" si="0"/>
        <v>8</v>
      </c>
      <c r="M23" s="1" t="str">
        <f t="shared" si="2"/>
        <v>JANUÁR  (8)</v>
      </c>
      <c r="N23" s="3" t="s">
        <v>738</v>
      </c>
      <c r="O23" s="3" t="str">
        <f t="shared" si="3"/>
        <v>6.  </v>
      </c>
    </row>
    <row r="24" spans="1:15" ht="85.5" customHeight="1" x14ac:dyDescent="0.25">
      <c r="A24" s="25" t="str">
        <f t="shared" si="1"/>
        <v>7.</v>
      </c>
      <c r="B24" s="26">
        <f>IF(C24="-",0,COUNTIF($B$17:B23,"&gt;0")+1)</f>
        <v>7</v>
      </c>
      <c r="C24" s="27" t="str">
        <f>IF(AND(OR(IFERROR(SEARCH(KERESŐ!$D$10,E24)&gt;0,"-"),KERESŐ!$D$10=""),OR(IFERROR(SEARCH(KERESŐ!$D$11,F24)&gt;0,"-"),KERESŐ!$D$11=""),OR(KERESŐ!$D$12=I24,KERESŐ!$D$12=""),OR(KERESŐ!$D$7=G24,KERESŐ!$D$7=""),OR(IFERROR(SEARCH(KERESŐ!$D$8,N24)&gt;0,"-"),KERESŐ!$D$8=""),OR(KERESŐ!$D$6=J24,KERESŐ!$D$6="")),"megfelel","-")</f>
        <v>megfelel</v>
      </c>
      <c r="D24" s="1" t="s">
        <v>30</v>
      </c>
      <c r="E24" s="1" t="s">
        <v>407</v>
      </c>
      <c r="F24" s="1" t="s">
        <v>408</v>
      </c>
      <c r="G24" s="15" t="s">
        <v>23</v>
      </c>
      <c r="H24" s="1" t="s">
        <v>8</v>
      </c>
      <c r="I24" s="1" t="s">
        <v>31</v>
      </c>
      <c r="J24" s="1" t="s">
        <v>2</v>
      </c>
      <c r="K24" s="1" t="s">
        <v>32</v>
      </c>
      <c r="L24" s="9">
        <f t="shared" si="0"/>
        <v>8</v>
      </c>
      <c r="M24" s="1" t="str">
        <f t="shared" si="2"/>
        <v>JANUÁR  (8)</v>
      </c>
      <c r="N24" s="1" t="s">
        <v>739</v>
      </c>
      <c r="O24" s="3" t="str">
        <f t="shared" si="3"/>
        <v>7.  </v>
      </c>
    </row>
    <row r="25" spans="1:15" ht="85.5" customHeight="1" x14ac:dyDescent="0.25">
      <c r="A25" s="25" t="str">
        <f t="shared" si="1"/>
        <v>8.</v>
      </c>
      <c r="B25" s="26">
        <f>IF(C25="-",0,COUNTIF($B$17:B24,"&gt;0")+1)</f>
        <v>8</v>
      </c>
      <c r="C25" s="27" t="str">
        <f>IF(AND(OR(IFERROR(SEARCH(KERESŐ!$D$10,E25)&gt;0,"-"),KERESŐ!$D$10=""),OR(IFERROR(SEARCH(KERESŐ!$D$11,F25)&gt;0,"-"),KERESŐ!$D$11=""),OR(KERESŐ!$D$12=I25,KERESŐ!$D$12=""),OR(KERESŐ!$D$7=G25,KERESŐ!$D$7=""),OR(IFERROR(SEARCH(KERESŐ!$D$8,N25)&gt;0,"-"),KERESŐ!$D$8=""),OR(KERESŐ!$D$6=J25,KERESŐ!$D$6="")),"megfelel","-")</f>
        <v>megfelel</v>
      </c>
      <c r="D25" s="1" t="s">
        <v>33</v>
      </c>
      <c r="E25" s="1" t="s">
        <v>409</v>
      </c>
      <c r="F25" s="1" t="s">
        <v>410</v>
      </c>
      <c r="G25" s="15" t="s">
        <v>23</v>
      </c>
      <c r="H25" s="1" t="s">
        <v>8</v>
      </c>
      <c r="I25" s="1" t="s">
        <v>31</v>
      </c>
      <c r="J25" s="1" t="s">
        <v>2</v>
      </c>
      <c r="K25" s="1" t="s">
        <v>34</v>
      </c>
      <c r="L25" s="9">
        <f t="shared" si="0"/>
        <v>8</v>
      </c>
      <c r="M25" s="1" t="str">
        <f t="shared" si="2"/>
        <v>JANUÁR  (8)</v>
      </c>
      <c r="N25" s="3" t="s">
        <v>737</v>
      </c>
      <c r="O25" s="3" t="str">
        <f t="shared" si="3"/>
        <v>8.  </v>
      </c>
    </row>
    <row r="26" spans="1:15" ht="85.5" customHeight="1" x14ac:dyDescent="0.25">
      <c r="A26" s="25" t="str">
        <f t="shared" si="1"/>
        <v>9.</v>
      </c>
      <c r="B26" s="26">
        <f>IF(C26="-",0,COUNTIF($B$17:B25,"&gt;0")+1)</f>
        <v>9</v>
      </c>
      <c r="C26" s="27" t="str">
        <f>IF(AND(OR(IFERROR(SEARCH(KERESŐ!$D$10,E26)&gt;0,"-"),KERESŐ!$D$10=""),OR(IFERROR(SEARCH(KERESŐ!$D$11,F26)&gt;0,"-"),KERESŐ!$D$11=""),OR(KERESŐ!$D$12=I26,KERESŐ!$D$12=""),OR(KERESŐ!$D$7=G26,KERESŐ!$D$7=""),OR(IFERROR(SEARCH(KERESŐ!$D$8,N26)&gt;0,"-"),KERESŐ!$D$8=""),OR(KERESŐ!$D$6=J26,KERESŐ!$D$6="")),"megfelel","-")</f>
        <v>megfelel</v>
      </c>
      <c r="D26" s="1" t="s">
        <v>36</v>
      </c>
      <c r="E26" s="1" t="s">
        <v>411</v>
      </c>
      <c r="F26" s="1" t="s">
        <v>412</v>
      </c>
      <c r="G26" s="15" t="s">
        <v>702</v>
      </c>
      <c r="H26" s="1" t="s">
        <v>37</v>
      </c>
      <c r="I26" s="1" t="s">
        <v>6</v>
      </c>
      <c r="J26" s="1" t="s">
        <v>38</v>
      </c>
      <c r="K26" s="1" t="s">
        <v>39</v>
      </c>
      <c r="L26" s="9">
        <f t="shared" si="0"/>
        <v>4</v>
      </c>
      <c r="M26" s="1" t="str">
        <f t="shared" si="2"/>
        <v>FEBRUÁR (4)</v>
      </c>
      <c r="N26" s="3" t="s">
        <v>737</v>
      </c>
      <c r="O26" s="3" t="str">
        <f t="shared" si="3"/>
        <v>9.  </v>
      </c>
    </row>
    <row r="27" spans="1:15" ht="85.5" customHeight="1" x14ac:dyDescent="0.25">
      <c r="A27" s="25" t="str">
        <f t="shared" si="1"/>
        <v>10.</v>
      </c>
      <c r="B27" s="26">
        <f>IF(C27="-",0,COUNTIF($B$17:B26,"&gt;0")+1)</f>
        <v>10</v>
      </c>
      <c r="C27" s="27" t="str">
        <f>IF(AND(OR(IFERROR(SEARCH(KERESŐ!$D$10,E27)&gt;0,"-"),KERESŐ!$D$10=""),OR(IFERROR(SEARCH(KERESŐ!$D$11,F27)&gt;0,"-"),KERESŐ!$D$11=""),OR(KERESŐ!$D$12=I27,KERESŐ!$D$12=""),OR(KERESŐ!$D$7=G27,KERESŐ!$D$7=""),OR(IFERROR(SEARCH(KERESŐ!$D$8,N27)&gt;0,"-"),KERESŐ!$D$8=""),OR(KERESŐ!$D$6=J27,KERESŐ!$D$6="")),"megfelel","-")</f>
        <v>megfelel</v>
      </c>
      <c r="D27" s="1" t="s">
        <v>40</v>
      </c>
      <c r="E27" s="1" t="s">
        <v>413</v>
      </c>
      <c r="F27" s="1" t="s">
        <v>633</v>
      </c>
      <c r="G27" s="15" t="s">
        <v>702</v>
      </c>
      <c r="H27" s="1" t="s">
        <v>41</v>
      </c>
      <c r="I27" s="1" t="s">
        <v>6</v>
      </c>
      <c r="J27" s="1" t="s">
        <v>2</v>
      </c>
      <c r="K27" s="1" t="s">
        <v>42</v>
      </c>
      <c r="L27" s="9">
        <f t="shared" si="0"/>
        <v>4</v>
      </c>
      <c r="M27" s="1" t="str">
        <f t="shared" si="2"/>
        <v>FEBRUÁR (4)</v>
      </c>
      <c r="N27" s="3" t="s">
        <v>737</v>
      </c>
      <c r="O27" s="3" t="str">
        <f t="shared" si="3"/>
        <v>10.  </v>
      </c>
    </row>
    <row r="28" spans="1:15" ht="85.5" customHeight="1" x14ac:dyDescent="0.25">
      <c r="A28" s="25" t="str">
        <f t="shared" si="1"/>
        <v>11.</v>
      </c>
      <c r="B28" s="26">
        <f>IF(C28="-",0,COUNTIF($B$17:B27,"&gt;0")+1)</f>
        <v>11</v>
      </c>
      <c r="C28" s="27" t="str">
        <f>IF(AND(OR(IFERROR(SEARCH(KERESŐ!$D$10,E28)&gt;0,"-"),KERESŐ!$D$10=""),OR(IFERROR(SEARCH(KERESŐ!$D$11,F28)&gt;0,"-"),KERESŐ!$D$11=""),OR(KERESŐ!$D$12=I28,KERESŐ!$D$12=""),OR(KERESŐ!$D$7=G28,KERESŐ!$D$7=""),OR(IFERROR(SEARCH(KERESŐ!$D$8,N28)&gt;0,"-"),KERESŐ!$D$8=""),OR(KERESŐ!$D$6=J28,KERESŐ!$D$6="")),"megfelel","-")</f>
        <v>megfelel</v>
      </c>
      <c r="D28" s="1" t="s">
        <v>43</v>
      </c>
      <c r="E28" s="1" t="s">
        <v>414</v>
      </c>
      <c r="F28" s="1" t="s">
        <v>415</v>
      </c>
      <c r="G28" s="15" t="s">
        <v>716</v>
      </c>
      <c r="H28" s="1" t="s">
        <v>44</v>
      </c>
      <c r="I28" s="1" t="s">
        <v>6</v>
      </c>
      <c r="J28" s="1" t="s">
        <v>2</v>
      </c>
      <c r="K28" s="1" t="s">
        <v>45</v>
      </c>
      <c r="L28" s="9">
        <f t="shared" si="0"/>
        <v>3</v>
      </c>
      <c r="M28" s="1" t="str">
        <f t="shared" si="2"/>
        <v>NEVELÉSI IDŐSZAKOKHOZ KÖTÖTT (3)</v>
      </c>
      <c r="N28" s="3" t="s">
        <v>737</v>
      </c>
      <c r="O28" s="3" t="str">
        <f t="shared" si="3"/>
        <v>11.  </v>
      </c>
    </row>
    <row r="29" spans="1:15" ht="85.5" customHeight="1" x14ac:dyDescent="0.25">
      <c r="A29" s="25" t="str">
        <f t="shared" si="1"/>
        <v>12.</v>
      </c>
      <c r="B29" s="26">
        <f>IF(C29="-",0,COUNTIF($B$17:B28,"&gt;0")+1)</f>
        <v>12</v>
      </c>
      <c r="C29" s="27" t="str">
        <f>IF(AND(OR(IFERROR(SEARCH(KERESŐ!$D$10,E29)&gt;0,"-"),KERESŐ!$D$10=""),OR(IFERROR(SEARCH(KERESŐ!$D$11,F29)&gt;0,"-"),KERESŐ!$D$11=""),OR(KERESŐ!$D$12=I29,KERESŐ!$D$12=""),OR(KERESŐ!$D$7=G29,KERESŐ!$D$7=""),OR(IFERROR(SEARCH(KERESŐ!$D$8,N29)&gt;0,"-"),KERESŐ!$D$8=""),OR(KERESŐ!$D$6=J29,KERESŐ!$D$6="")),"megfelel","-")</f>
        <v>megfelel</v>
      </c>
      <c r="D29" s="1" t="s">
        <v>46</v>
      </c>
      <c r="E29" s="1" t="s">
        <v>416</v>
      </c>
      <c r="F29" s="1" t="s">
        <v>417</v>
      </c>
      <c r="G29" s="15" t="s">
        <v>702</v>
      </c>
      <c r="H29" s="1" t="s">
        <v>47</v>
      </c>
      <c r="I29" s="1" t="s">
        <v>6</v>
      </c>
      <c r="J29" s="1" t="s">
        <v>2</v>
      </c>
      <c r="K29" s="1" t="s">
        <v>48</v>
      </c>
      <c r="L29" s="9">
        <f t="shared" si="0"/>
        <v>4</v>
      </c>
      <c r="M29" s="1" t="str">
        <f t="shared" si="2"/>
        <v>FEBRUÁR (4)</v>
      </c>
      <c r="N29" s="1" t="s">
        <v>889</v>
      </c>
      <c r="O29" s="3" t="str">
        <f t="shared" si="3"/>
        <v>12.  </v>
      </c>
    </row>
    <row r="30" spans="1:15" ht="85.5" customHeight="1" x14ac:dyDescent="0.25">
      <c r="A30" s="25" t="str">
        <f t="shared" si="1"/>
        <v>13.</v>
      </c>
      <c r="B30" s="26">
        <f>IF(C30="-",0,COUNTIF($B$17:B29,"&gt;0")+1)</f>
        <v>13</v>
      </c>
      <c r="C30" s="27" t="str">
        <f>IF(AND(OR(IFERROR(SEARCH(KERESŐ!$D$10,E30)&gt;0,"-"),KERESŐ!$D$10=""),OR(IFERROR(SEARCH(KERESŐ!$D$11,F30)&gt;0,"-"),KERESŐ!$D$11=""),OR(KERESŐ!$D$12=I30,KERESŐ!$D$12=""),OR(KERESŐ!$D$7=G30,KERESŐ!$D$7=""),OR(IFERROR(SEARCH(KERESŐ!$D$8,N30)&gt;0,"-"),KERESŐ!$D$8=""),OR(KERESŐ!$D$6=J30,KERESŐ!$D$6="")),"megfelel","-")</f>
        <v>megfelel</v>
      </c>
      <c r="D30" s="1" t="s">
        <v>49</v>
      </c>
      <c r="E30" s="1" t="s">
        <v>418</v>
      </c>
      <c r="F30" s="1" t="s">
        <v>419</v>
      </c>
      <c r="G30" s="15" t="s">
        <v>702</v>
      </c>
      <c r="H30" s="1" t="s">
        <v>50</v>
      </c>
      <c r="I30" s="1" t="s">
        <v>51</v>
      </c>
      <c r="J30" s="1" t="s">
        <v>2</v>
      </c>
      <c r="K30" s="1" t="s">
        <v>52</v>
      </c>
      <c r="L30" s="9">
        <f t="shared" si="0"/>
        <v>4</v>
      </c>
      <c r="M30" s="1" t="str">
        <f t="shared" si="2"/>
        <v>FEBRUÁR (4)</v>
      </c>
      <c r="N30" s="1" t="s">
        <v>889</v>
      </c>
      <c r="O30" s="3" t="str">
        <f t="shared" si="3"/>
        <v>13.  </v>
      </c>
    </row>
    <row r="31" spans="1:15" ht="85.5" customHeight="1" x14ac:dyDescent="0.25">
      <c r="A31" s="25" t="str">
        <f t="shared" si="1"/>
        <v>14.</v>
      </c>
      <c r="B31" s="26">
        <f>IF(C31="-",0,COUNTIF($B$17:B30,"&gt;0")+1)</f>
        <v>14</v>
      </c>
      <c r="C31" s="27" t="str">
        <f>IF(AND(OR(IFERROR(SEARCH(KERESŐ!$D$10,E31)&gt;0,"-"),KERESŐ!$D$10=""),OR(IFERROR(SEARCH(KERESŐ!$D$11,F31)&gt;0,"-"),KERESŐ!$D$11=""),OR(KERESŐ!$D$12=I31,KERESŐ!$D$12=""),OR(KERESŐ!$D$7=G31,KERESŐ!$D$7=""),OR(IFERROR(SEARCH(KERESŐ!$D$8,N31)&gt;0,"-"),KERESŐ!$D$8=""),OR(KERESŐ!$D$6=J31,KERESŐ!$D$6="")),"megfelel","-")</f>
        <v>megfelel</v>
      </c>
      <c r="D31" s="1" t="s">
        <v>53</v>
      </c>
      <c r="E31" s="1" t="s">
        <v>420</v>
      </c>
      <c r="F31" s="1" t="s">
        <v>421</v>
      </c>
      <c r="G31" s="15" t="s">
        <v>703</v>
      </c>
      <c r="H31" s="1" t="s">
        <v>54</v>
      </c>
      <c r="I31" s="1" t="s">
        <v>55</v>
      </c>
      <c r="J31" s="1" t="s">
        <v>21</v>
      </c>
      <c r="K31" s="1" t="s">
        <v>996</v>
      </c>
      <c r="L31" s="9">
        <f t="shared" si="0"/>
        <v>18</v>
      </c>
      <c r="M31" s="1" t="str">
        <f t="shared" si="2"/>
        <v>MÁRCIUS (18)</v>
      </c>
      <c r="N31" s="1" t="s">
        <v>889</v>
      </c>
      <c r="O31" s="3" t="str">
        <f t="shared" si="3"/>
        <v>14.  </v>
      </c>
    </row>
    <row r="32" spans="1:15" ht="85.5" customHeight="1" x14ac:dyDescent="0.25">
      <c r="A32" s="25" t="str">
        <f t="shared" si="1"/>
        <v>15.</v>
      </c>
      <c r="B32" s="26">
        <f>IF(C32="-",0,COUNTIF($B$17:B31,"&gt;0")+1)</f>
        <v>15</v>
      </c>
      <c r="C32" s="27" t="str">
        <f>IF(AND(OR(IFERROR(SEARCH(KERESŐ!$D$10,E32)&gt;0,"-"),KERESŐ!$D$10=""),OR(IFERROR(SEARCH(KERESŐ!$D$11,F32)&gt;0,"-"),KERESŐ!$D$11=""),OR(KERESŐ!$D$12=I32,KERESŐ!$D$12=""),OR(KERESŐ!$D$7=G32,KERESŐ!$D$7=""),OR(IFERROR(SEARCH(KERESŐ!$D$8,N32)&gt;0,"-"),KERESŐ!$D$8=""),OR(KERESŐ!$D$6=J32,KERESŐ!$D$6="")),"megfelel","-")</f>
        <v>megfelel</v>
      </c>
      <c r="D32" s="1" t="s">
        <v>56</v>
      </c>
      <c r="E32" s="1" t="s">
        <v>422</v>
      </c>
      <c r="F32" s="1" t="s">
        <v>423</v>
      </c>
      <c r="G32" s="15" t="s">
        <v>703</v>
      </c>
      <c r="H32" s="1" t="s">
        <v>57</v>
      </c>
      <c r="I32" s="1" t="s">
        <v>9</v>
      </c>
      <c r="J32" s="1" t="s">
        <v>21</v>
      </c>
      <c r="K32" s="1" t="s">
        <v>58</v>
      </c>
      <c r="L32" s="9">
        <f t="shared" si="0"/>
        <v>18</v>
      </c>
      <c r="M32" s="1" t="str">
        <f t="shared" si="2"/>
        <v>MÁRCIUS (18)</v>
      </c>
      <c r="N32" s="1" t="s">
        <v>889</v>
      </c>
      <c r="O32" s="3" t="str">
        <f t="shared" si="3"/>
        <v>15.  </v>
      </c>
    </row>
    <row r="33" spans="1:15" ht="85.5" customHeight="1" x14ac:dyDescent="0.25">
      <c r="A33" s="25" t="str">
        <f t="shared" si="1"/>
        <v>16.</v>
      </c>
      <c r="B33" s="26">
        <f>IF(C33="-",0,COUNTIF($B$17:B32,"&gt;0")+1)</f>
        <v>16</v>
      </c>
      <c r="C33" s="27" t="str">
        <f>IF(AND(OR(IFERROR(SEARCH(KERESŐ!$D$10,E33)&gt;0,"-"),KERESŐ!$D$10=""),OR(IFERROR(SEARCH(KERESŐ!$D$11,F33)&gt;0,"-"),KERESŐ!$D$11=""),OR(KERESŐ!$D$12=I33,KERESŐ!$D$12=""),OR(KERESŐ!$D$7=G33,KERESŐ!$D$7=""),OR(IFERROR(SEARCH(KERESŐ!$D$8,N33)&gt;0,"-"),KERESŐ!$D$8=""),OR(KERESŐ!$D$6=J33,KERESŐ!$D$6="")),"megfelel","-")</f>
        <v>megfelel</v>
      </c>
      <c r="D33" s="1" t="s">
        <v>59</v>
      </c>
      <c r="E33" s="1" t="s">
        <v>424</v>
      </c>
      <c r="F33" s="1" t="s">
        <v>425</v>
      </c>
      <c r="G33" s="15" t="s">
        <v>703</v>
      </c>
      <c r="H33" s="1" t="s">
        <v>60</v>
      </c>
      <c r="I33" s="1" t="s">
        <v>9</v>
      </c>
      <c r="J33" s="1" t="s">
        <v>21</v>
      </c>
      <c r="K33" s="1" t="s">
        <v>61</v>
      </c>
      <c r="L33" s="9">
        <f t="shared" si="0"/>
        <v>18</v>
      </c>
      <c r="M33" s="1" t="str">
        <f t="shared" si="2"/>
        <v>MÁRCIUS (18)</v>
      </c>
      <c r="N33" s="1" t="s">
        <v>889</v>
      </c>
      <c r="O33" s="3" t="str">
        <f t="shared" si="3"/>
        <v>16.  </v>
      </c>
    </row>
    <row r="34" spans="1:15" ht="85.5" customHeight="1" x14ac:dyDescent="0.25">
      <c r="A34" s="25" t="str">
        <f t="shared" si="1"/>
        <v>17.</v>
      </c>
      <c r="B34" s="26">
        <f>IF(C34="-",0,COUNTIF($B$17:B33,"&gt;0")+1)</f>
        <v>17</v>
      </c>
      <c r="C34" s="27" t="str">
        <f>IF(AND(OR(IFERROR(SEARCH(KERESŐ!$D$10,E34)&gt;0,"-"),KERESŐ!$D$10=""),OR(IFERROR(SEARCH(KERESŐ!$D$11,F34)&gt;0,"-"),KERESŐ!$D$11=""),OR(KERESŐ!$D$12=I34,KERESŐ!$D$12=""),OR(KERESŐ!$D$7=G34,KERESŐ!$D$7=""),OR(IFERROR(SEARCH(KERESŐ!$D$8,N34)&gt;0,"-"),KERESŐ!$D$8=""),OR(KERESŐ!$D$6=J34,KERESŐ!$D$6="")),"megfelel","-")</f>
        <v>megfelel</v>
      </c>
      <c r="D34" s="1" t="s">
        <v>62</v>
      </c>
      <c r="E34" s="1" t="s">
        <v>426</v>
      </c>
      <c r="F34" s="1" t="s">
        <v>632</v>
      </c>
      <c r="G34" s="15" t="s">
        <v>703</v>
      </c>
      <c r="H34" s="1" t="s">
        <v>60</v>
      </c>
      <c r="I34" s="1" t="s">
        <v>9</v>
      </c>
      <c r="J34" s="1" t="s">
        <v>2</v>
      </c>
      <c r="K34" s="1" t="s">
        <v>63</v>
      </c>
      <c r="L34" s="9">
        <f t="shared" si="0"/>
        <v>18</v>
      </c>
      <c r="M34" s="1" t="str">
        <f t="shared" si="2"/>
        <v>MÁRCIUS (18)</v>
      </c>
      <c r="N34" s="3" t="s">
        <v>736</v>
      </c>
      <c r="O34" s="3" t="str">
        <f t="shared" si="3"/>
        <v>17.  </v>
      </c>
    </row>
    <row r="35" spans="1:15" ht="85.5" customHeight="1" x14ac:dyDescent="0.25">
      <c r="A35" s="25" t="str">
        <f t="shared" si="1"/>
        <v>18.</v>
      </c>
      <c r="B35" s="26">
        <f>IF(C35="-",0,COUNTIF($B$17:B34,"&gt;0")+1)</f>
        <v>18</v>
      </c>
      <c r="C35" s="27" t="str">
        <f>IF(AND(OR(IFERROR(SEARCH(KERESŐ!$D$10,E35)&gt;0,"-"),KERESŐ!$D$10=""),OR(IFERROR(SEARCH(KERESŐ!$D$11,F35)&gt;0,"-"),KERESŐ!$D$11=""),OR(KERESŐ!$D$12=I35,KERESŐ!$D$12=""),OR(KERESŐ!$D$7=G35,KERESŐ!$D$7=""),OR(IFERROR(SEARCH(KERESŐ!$D$8,N35)&gt;0,"-"),KERESŐ!$D$8=""),OR(KERESŐ!$D$6=J35,KERESŐ!$D$6="")),"megfelel","-")</f>
        <v>megfelel</v>
      </c>
      <c r="D35" s="1" t="s">
        <v>64</v>
      </c>
      <c r="E35" s="1" t="s">
        <v>427</v>
      </c>
      <c r="F35" s="1" t="s">
        <v>634</v>
      </c>
      <c r="G35" s="15" t="s">
        <v>703</v>
      </c>
      <c r="H35" s="1" t="s">
        <v>60</v>
      </c>
      <c r="I35" s="1" t="s">
        <v>194</v>
      </c>
      <c r="J35" s="1" t="s">
        <v>731</v>
      </c>
      <c r="K35" s="1" t="s">
        <v>65</v>
      </c>
      <c r="L35" s="9">
        <f t="shared" si="0"/>
        <v>18</v>
      </c>
      <c r="M35" s="1" t="str">
        <f t="shared" si="2"/>
        <v>MÁRCIUS (18)</v>
      </c>
      <c r="N35" s="3" t="s">
        <v>736</v>
      </c>
      <c r="O35" s="3" t="str">
        <f t="shared" si="3"/>
        <v>18.  </v>
      </c>
    </row>
    <row r="36" spans="1:15" ht="85.5" customHeight="1" x14ac:dyDescent="0.25">
      <c r="A36" s="25" t="str">
        <f t="shared" si="1"/>
        <v>19.</v>
      </c>
      <c r="B36" s="26">
        <f>IF(C36="-",0,COUNTIF($B$17:B35,"&gt;0")+1)</f>
        <v>19</v>
      </c>
      <c r="C36" s="27" t="str">
        <f>IF(AND(OR(IFERROR(SEARCH(KERESŐ!$D$10,E36)&gt;0,"-"),KERESŐ!$D$10=""),OR(IFERROR(SEARCH(KERESŐ!$D$11,F36)&gt;0,"-"),KERESŐ!$D$11=""),OR(KERESŐ!$D$12=I36,KERESŐ!$D$12=""),OR(KERESŐ!$D$7=G36,KERESŐ!$D$7=""),OR(IFERROR(SEARCH(KERESŐ!$D$8,N36)&gt;0,"-"),KERESŐ!$D$8=""),OR(KERESŐ!$D$6=J36,KERESŐ!$D$6="")),"megfelel","-")</f>
        <v>megfelel</v>
      </c>
      <c r="D36" s="1" t="s">
        <v>66</v>
      </c>
      <c r="E36" s="1" t="s">
        <v>429</v>
      </c>
      <c r="F36" s="1" t="s">
        <v>635</v>
      </c>
      <c r="G36" s="15" t="s">
        <v>703</v>
      </c>
      <c r="H36" s="1" t="s">
        <v>60</v>
      </c>
      <c r="I36" s="1" t="s">
        <v>194</v>
      </c>
      <c r="J36" s="1" t="s">
        <v>21</v>
      </c>
      <c r="K36" s="1" t="s">
        <v>67</v>
      </c>
      <c r="L36" s="9">
        <f t="shared" si="0"/>
        <v>18</v>
      </c>
      <c r="M36" s="1" t="str">
        <f t="shared" si="2"/>
        <v>MÁRCIUS (18)</v>
      </c>
      <c r="N36" s="3" t="s">
        <v>736</v>
      </c>
      <c r="O36" s="3" t="str">
        <f t="shared" si="3"/>
        <v>19.  </v>
      </c>
    </row>
    <row r="37" spans="1:15" ht="85.5" customHeight="1" x14ac:dyDescent="0.25">
      <c r="A37" s="25" t="str">
        <f t="shared" si="1"/>
        <v>20.</v>
      </c>
      <c r="B37" s="26">
        <f>IF(C37="-",0,COUNTIF($B$17:B36,"&gt;0")+1)</f>
        <v>20</v>
      </c>
      <c r="C37" s="27" t="str">
        <f>IF(AND(OR(IFERROR(SEARCH(KERESŐ!$D$10,E37)&gt;0,"-"),KERESŐ!$D$10=""),OR(IFERROR(SEARCH(KERESŐ!$D$11,F37)&gt;0,"-"),KERESŐ!$D$11=""),OR(KERESŐ!$D$12=I37,KERESŐ!$D$12=""),OR(KERESŐ!$D$7=G37,KERESŐ!$D$7=""),OR(IFERROR(SEARCH(KERESŐ!$D$8,N37)&gt;0,"-"),KERESŐ!$D$8=""),OR(KERESŐ!$D$6=J37,KERESŐ!$D$6="")),"megfelel","-")</f>
        <v>megfelel</v>
      </c>
      <c r="D37" s="1" t="s">
        <v>68</v>
      </c>
      <c r="E37" s="1" t="s">
        <v>997</v>
      </c>
      <c r="F37" s="1" t="s">
        <v>636</v>
      </c>
      <c r="G37" s="15" t="s">
        <v>703</v>
      </c>
      <c r="H37" s="1" t="s">
        <v>60</v>
      </c>
      <c r="I37" s="1" t="s">
        <v>6</v>
      </c>
      <c r="J37" s="1" t="s">
        <v>69</v>
      </c>
      <c r="K37" s="1" t="s">
        <v>70</v>
      </c>
      <c r="L37" s="9">
        <f t="shared" si="0"/>
        <v>18</v>
      </c>
      <c r="M37" s="1" t="str">
        <f t="shared" si="2"/>
        <v>MÁRCIUS (18)</v>
      </c>
      <c r="N37" s="3" t="s">
        <v>736</v>
      </c>
      <c r="O37" s="3" t="str">
        <f t="shared" si="3"/>
        <v>20.  </v>
      </c>
    </row>
    <row r="38" spans="1:15" ht="85.5" customHeight="1" x14ac:dyDescent="0.25">
      <c r="A38" s="25" t="str">
        <f t="shared" si="1"/>
        <v>21.</v>
      </c>
      <c r="B38" s="26">
        <f>IF(C38="-",0,COUNTIF($B$17:B37,"&gt;0")+1)</f>
        <v>21</v>
      </c>
      <c r="C38" s="27" t="str">
        <f>IF(AND(OR(IFERROR(SEARCH(KERESŐ!$D$10,E38)&gt;0,"-"),KERESŐ!$D$10=""),OR(IFERROR(SEARCH(KERESŐ!$D$11,F38)&gt;0,"-"),KERESŐ!$D$11=""),OR(KERESŐ!$D$12=I38,KERESŐ!$D$12=""),OR(KERESŐ!$D$7=G38,KERESŐ!$D$7=""),OR(IFERROR(SEARCH(KERESŐ!$D$8,N38)&gt;0,"-"),KERESŐ!$D$8=""),OR(KERESŐ!$D$6=J38,KERESŐ!$D$6="")),"megfelel","-")</f>
        <v>megfelel</v>
      </c>
      <c r="D38" s="1" t="s">
        <v>71</v>
      </c>
      <c r="E38" s="1" t="s">
        <v>431</v>
      </c>
      <c r="F38" s="1" t="s">
        <v>432</v>
      </c>
      <c r="G38" s="15" t="s">
        <v>703</v>
      </c>
      <c r="H38" s="1" t="s">
        <v>60</v>
      </c>
      <c r="I38" s="1" t="s">
        <v>9</v>
      </c>
      <c r="J38" s="1" t="s">
        <v>2</v>
      </c>
      <c r="K38" s="1" t="s">
        <v>72</v>
      </c>
      <c r="L38" s="9">
        <f t="shared" si="0"/>
        <v>18</v>
      </c>
      <c r="M38" s="1" t="str">
        <f t="shared" si="2"/>
        <v>MÁRCIUS (18)</v>
      </c>
      <c r="N38" s="3" t="s">
        <v>736</v>
      </c>
      <c r="O38" s="3" t="str">
        <f t="shared" si="3"/>
        <v>21.  </v>
      </c>
    </row>
    <row r="39" spans="1:15" ht="85.5" customHeight="1" x14ac:dyDescent="0.25">
      <c r="A39" s="25" t="str">
        <f t="shared" si="1"/>
        <v>22.</v>
      </c>
      <c r="B39" s="26">
        <f>IF(C39="-",0,COUNTIF($B$17:B38,"&gt;0")+1)</f>
        <v>22</v>
      </c>
      <c r="C39" s="27" t="str">
        <f>IF(AND(OR(IFERROR(SEARCH(KERESŐ!$D$10,E39)&gt;0,"-"),KERESŐ!$D$10=""),OR(IFERROR(SEARCH(KERESŐ!$D$11,F39)&gt;0,"-"),KERESŐ!$D$11=""),OR(KERESŐ!$D$12=I39,KERESŐ!$D$12=""),OR(KERESŐ!$D$7=G39,KERESŐ!$D$7=""),OR(IFERROR(SEARCH(KERESŐ!$D$8,N39)&gt;0,"-"),KERESŐ!$D$8=""),OR(KERESŐ!$D$6=J39,KERESŐ!$D$6="")),"megfelel","-")</f>
        <v>megfelel</v>
      </c>
      <c r="D39" s="1" t="s">
        <v>73</v>
      </c>
      <c r="E39" s="1" t="s">
        <v>433</v>
      </c>
      <c r="F39" s="1" t="s">
        <v>637</v>
      </c>
      <c r="G39" s="15" t="s">
        <v>703</v>
      </c>
      <c r="H39" s="1" t="s">
        <v>60</v>
      </c>
      <c r="I39" s="1" t="s">
        <v>6</v>
      </c>
      <c r="J39" s="1" t="s">
        <v>2</v>
      </c>
      <c r="K39" s="1" t="s">
        <v>74</v>
      </c>
      <c r="L39" s="9">
        <f t="shared" si="0"/>
        <v>18</v>
      </c>
      <c r="M39" s="1" t="str">
        <f t="shared" si="2"/>
        <v>MÁRCIUS (18)</v>
      </c>
      <c r="N39" s="3" t="s">
        <v>736</v>
      </c>
      <c r="O39" s="3" t="str">
        <f t="shared" si="3"/>
        <v>22.  </v>
      </c>
    </row>
    <row r="40" spans="1:15" ht="85.5" customHeight="1" x14ac:dyDescent="0.25">
      <c r="A40" s="25" t="str">
        <f t="shared" si="1"/>
        <v>23.</v>
      </c>
      <c r="B40" s="26">
        <f>IF(C40="-",0,COUNTIF($B$17:B39,"&gt;0")+1)</f>
        <v>23</v>
      </c>
      <c r="C40" s="27" t="str">
        <f>IF(AND(OR(IFERROR(SEARCH(KERESŐ!$D$10,E40)&gt;0,"-"),KERESŐ!$D$10=""),OR(IFERROR(SEARCH(KERESŐ!$D$11,F40)&gt;0,"-"),KERESŐ!$D$11=""),OR(KERESŐ!$D$12=I40,KERESŐ!$D$12=""),OR(KERESŐ!$D$7=G40,KERESŐ!$D$7=""),OR(IFERROR(SEARCH(KERESŐ!$D$8,N40)&gt;0,"-"),KERESŐ!$D$8=""),OR(KERESŐ!$D$6=J40,KERESŐ!$D$6="")),"megfelel","-")</f>
        <v>megfelel</v>
      </c>
      <c r="D40" s="1" t="s">
        <v>75</v>
      </c>
      <c r="E40" s="1" t="s">
        <v>434</v>
      </c>
      <c r="F40" s="1" t="s">
        <v>435</v>
      </c>
      <c r="G40" s="15" t="s">
        <v>703</v>
      </c>
      <c r="H40" s="1" t="s">
        <v>60</v>
      </c>
      <c r="I40" s="1" t="s">
        <v>55</v>
      </c>
      <c r="J40" s="1" t="s">
        <v>2</v>
      </c>
      <c r="K40" s="1" t="s">
        <v>76</v>
      </c>
      <c r="L40" s="9">
        <f t="shared" si="0"/>
        <v>18</v>
      </c>
      <c r="M40" s="1" t="str">
        <f t="shared" si="2"/>
        <v>MÁRCIUS (18)</v>
      </c>
      <c r="N40" s="1" t="s">
        <v>889</v>
      </c>
      <c r="O40" s="3" t="str">
        <f t="shared" si="3"/>
        <v>23.  </v>
      </c>
    </row>
    <row r="41" spans="1:15" ht="85.5" customHeight="1" x14ac:dyDescent="0.25">
      <c r="A41" s="25" t="str">
        <f t="shared" si="1"/>
        <v>24.</v>
      </c>
      <c r="B41" s="26">
        <f>IF(C41="-",0,COUNTIF($B$17:B40,"&gt;0")+1)</f>
        <v>24</v>
      </c>
      <c r="C41" s="27" t="str">
        <f>IF(AND(OR(IFERROR(SEARCH(KERESŐ!$D$10,E41)&gt;0,"-"),KERESŐ!$D$10=""),OR(IFERROR(SEARCH(KERESŐ!$D$11,F41)&gt;0,"-"),KERESŐ!$D$11=""),OR(KERESŐ!$D$12=I41,KERESŐ!$D$12=""),OR(KERESŐ!$D$7=G41,KERESŐ!$D$7=""),OR(IFERROR(SEARCH(KERESŐ!$D$8,N41)&gt;0,"-"),KERESŐ!$D$8=""),OR(KERESŐ!$D$6=J41,KERESŐ!$D$6="")),"megfelel","-")</f>
        <v>megfelel</v>
      </c>
      <c r="D41" s="1" t="s">
        <v>77</v>
      </c>
      <c r="E41" s="1" t="s">
        <v>436</v>
      </c>
      <c r="F41" s="1" t="s">
        <v>437</v>
      </c>
      <c r="G41" s="15" t="s">
        <v>703</v>
      </c>
      <c r="H41" s="1" t="s">
        <v>60</v>
      </c>
      <c r="I41" s="1" t="s">
        <v>55</v>
      </c>
      <c r="J41" s="1" t="s">
        <v>2</v>
      </c>
      <c r="K41" s="1" t="s">
        <v>78</v>
      </c>
      <c r="L41" s="9">
        <f t="shared" si="0"/>
        <v>18</v>
      </c>
      <c r="M41" s="1" t="str">
        <f t="shared" si="2"/>
        <v>MÁRCIUS (18)</v>
      </c>
      <c r="N41" s="1" t="s">
        <v>889</v>
      </c>
      <c r="O41" s="3" t="str">
        <f t="shared" si="3"/>
        <v>24.  </v>
      </c>
    </row>
    <row r="42" spans="1:15" ht="85.5" customHeight="1" x14ac:dyDescent="0.25">
      <c r="A42" s="25" t="str">
        <f t="shared" si="1"/>
        <v>25.</v>
      </c>
      <c r="B42" s="26">
        <f>IF(C42="-",0,COUNTIF($B$17:B41,"&gt;0")+1)</f>
        <v>25</v>
      </c>
      <c r="C42" s="27" t="str">
        <f>IF(AND(OR(IFERROR(SEARCH(KERESŐ!$D$10,E42)&gt;0,"-"),KERESŐ!$D$10=""),OR(IFERROR(SEARCH(KERESŐ!$D$11,F42)&gt;0,"-"),KERESŐ!$D$11=""),OR(KERESŐ!$D$12=I42,KERESŐ!$D$12=""),OR(KERESŐ!$D$7=G42,KERESŐ!$D$7=""),OR(IFERROR(SEARCH(KERESŐ!$D$8,N42)&gt;0,"-"),KERESŐ!$D$8=""),OR(KERESŐ!$D$6=J42,KERESŐ!$D$6="")),"megfelel","-")</f>
        <v>megfelel</v>
      </c>
      <c r="D42" s="1" t="s">
        <v>79</v>
      </c>
      <c r="E42" s="1" t="s">
        <v>438</v>
      </c>
      <c r="F42" s="1" t="s">
        <v>439</v>
      </c>
      <c r="G42" s="15" t="s">
        <v>703</v>
      </c>
      <c r="H42" s="1" t="s">
        <v>80</v>
      </c>
      <c r="I42" s="1" t="s">
        <v>9</v>
      </c>
      <c r="J42" s="1" t="s">
        <v>2</v>
      </c>
      <c r="K42" s="1" t="s">
        <v>81</v>
      </c>
      <c r="L42" s="9">
        <f t="shared" si="0"/>
        <v>18</v>
      </c>
      <c r="M42" s="1" t="str">
        <f t="shared" si="2"/>
        <v>MÁRCIUS (18)</v>
      </c>
      <c r="N42" s="3" t="s">
        <v>736</v>
      </c>
      <c r="O42" s="3" t="str">
        <f t="shared" si="3"/>
        <v>25.  </v>
      </c>
    </row>
    <row r="43" spans="1:15" ht="85.5" customHeight="1" x14ac:dyDescent="0.25">
      <c r="A43" s="25" t="str">
        <f t="shared" si="1"/>
        <v>26.</v>
      </c>
      <c r="B43" s="26">
        <f>IF(C43="-",0,COUNTIF($B$17:B42,"&gt;0")+1)</f>
        <v>26</v>
      </c>
      <c r="C43" s="27" t="str">
        <f>IF(AND(OR(IFERROR(SEARCH(KERESŐ!$D$10,E43)&gt;0,"-"),KERESŐ!$D$10=""),OR(IFERROR(SEARCH(KERESŐ!$D$11,F43)&gt;0,"-"),KERESŐ!$D$11=""),OR(KERESŐ!$D$12=I43,KERESŐ!$D$12=""),OR(KERESŐ!$D$7=G43,KERESŐ!$D$7=""),OR(IFERROR(SEARCH(KERESŐ!$D$8,N43)&gt;0,"-"),KERESŐ!$D$8=""),OR(KERESŐ!$D$6=J43,KERESŐ!$D$6="")),"megfelel","-")</f>
        <v>megfelel</v>
      </c>
      <c r="D43" s="1" t="s">
        <v>82</v>
      </c>
      <c r="E43" s="1" t="s">
        <v>440</v>
      </c>
      <c r="F43" s="1" t="s">
        <v>441</v>
      </c>
      <c r="G43" s="15" t="s">
        <v>703</v>
      </c>
      <c r="H43" s="1" t="s">
        <v>83</v>
      </c>
      <c r="I43" s="1" t="s">
        <v>6</v>
      </c>
      <c r="J43" s="1" t="s">
        <v>2</v>
      </c>
      <c r="K43" s="1" t="s">
        <v>1020</v>
      </c>
      <c r="L43" s="9">
        <f t="shared" si="0"/>
        <v>18</v>
      </c>
      <c r="M43" s="1" t="str">
        <f t="shared" si="2"/>
        <v>MÁRCIUS (18)</v>
      </c>
      <c r="N43" s="1" t="s">
        <v>889</v>
      </c>
      <c r="O43" s="3" t="str">
        <f t="shared" si="3"/>
        <v>26.  </v>
      </c>
    </row>
    <row r="44" spans="1:15" ht="85.5" customHeight="1" x14ac:dyDescent="0.25">
      <c r="A44" s="25" t="str">
        <f t="shared" si="1"/>
        <v>27.</v>
      </c>
      <c r="B44" s="26">
        <f>IF(C44="-",0,COUNTIF($B$17:B43,"&gt;0")+1)</f>
        <v>27</v>
      </c>
      <c r="C44" s="27" t="str">
        <f>IF(AND(OR(IFERROR(SEARCH(KERESŐ!$D$10,E44)&gt;0,"-"),KERESŐ!$D$10=""),OR(IFERROR(SEARCH(KERESŐ!$D$11,F44)&gt;0,"-"),KERESŐ!$D$11=""),OR(KERESŐ!$D$12=I44,KERESŐ!$D$12=""),OR(KERESŐ!$D$7=G44,KERESŐ!$D$7=""),OR(IFERROR(SEARCH(KERESŐ!$D$8,N44)&gt;0,"-"),KERESŐ!$D$8=""),OR(KERESŐ!$D$6=J44,KERESŐ!$D$6="")),"megfelel","-")</f>
        <v>megfelel</v>
      </c>
      <c r="D44" s="1" t="s">
        <v>84</v>
      </c>
      <c r="E44" s="1" t="s">
        <v>442</v>
      </c>
      <c r="F44" s="1" t="s">
        <v>443</v>
      </c>
      <c r="G44" s="15" t="s">
        <v>703</v>
      </c>
      <c r="H44" s="1" t="s">
        <v>80</v>
      </c>
      <c r="I44" s="1" t="s">
        <v>85</v>
      </c>
      <c r="J44" s="1" t="s">
        <v>2</v>
      </c>
      <c r="K44" s="1" t="s">
        <v>86</v>
      </c>
      <c r="L44" s="9">
        <f t="shared" si="0"/>
        <v>18</v>
      </c>
      <c r="M44" s="1" t="str">
        <f t="shared" si="2"/>
        <v>MÁRCIUS (18)</v>
      </c>
      <c r="N44" s="1" t="s">
        <v>896</v>
      </c>
      <c r="O44" s="3" t="str">
        <f t="shared" si="3"/>
        <v>27.  </v>
      </c>
    </row>
    <row r="45" spans="1:15" ht="85.5" customHeight="1" x14ac:dyDescent="0.25">
      <c r="A45" s="25" t="str">
        <f t="shared" si="1"/>
        <v>28.</v>
      </c>
      <c r="B45" s="26">
        <f>IF(C45="-",0,COUNTIF($B$17:B44,"&gt;0")+1)</f>
        <v>28</v>
      </c>
      <c r="C45" s="27" t="str">
        <f>IF(AND(OR(IFERROR(SEARCH(KERESŐ!$D$10,E45)&gt;0,"-"),KERESŐ!$D$10=""),OR(IFERROR(SEARCH(KERESŐ!$D$11,F45)&gt;0,"-"),KERESŐ!$D$11=""),OR(KERESŐ!$D$12=I45,KERESŐ!$D$12=""),OR(KERESŐ!$D$7=G45,KERESŐ!$D$7=""),OR(IFERROR(SEARCH(KERESŐ!$D$8,N45)&gt;0,"-"),KERESŐ!$D$8=""),OR(KERESŐ!$D$6=J45,KERESŐ!$D$6="")),"megfelel","-")</f>
        <v>megfelel</v>
      </c>
      <c r="D45" s="1" t="s">
        <v>87</v>
      </c>
      <c r="E45" s="1" t="s">
        <v>444</v>
      </c>
      <c r="F45" s="1" t="s">
        <v>638</v>
      </c>
      <c r="G45" s="15" t="s">
        <v>703</v>
      </c>
      <c r="H45" s="1" t="s">
        <v>80</v>
      </c>
      <c r="I45" s="1" t="s">
        <v>6</v>
      </c>
      <c r="J45" s="1" t="s">
        <v>2</v>
      </c>
      <c r="K45" s="1" t="s">
        <v>88</v>
      </c>
      <c r="L45" s="9">
        <f t="shared" si="0"/>
        <v>18</v>
      </c>
      <c r="M45" s="1" t="str">
        <f t="shared" si="2"/>
        <v>MÁRCIUS (18)</v>
      </c>
      <c r="N45" s="3" t="s">
        <v>736</v>
      </c>
      <c r="O45" s="3" t="str">
        <f t="shared" si="3"/>
        <v>28.  </v>
      </c>
    </row>
    <row r="46" spans="1:15" ht="85.5" customHeight="1" x14ac:dyDescent="0.25">
      <c r="A46" s="25" t="str">
        <f t="shared" si="1"/>
        <v>29.</v>
      </c>
      <c r="B46" s="26">
        <f>IF(C46="-",0,COUNTIF($B$17:B45,"&gt;0")+1)</f>
        <v>29</v>
      </c>
      <c r="C46" s="27" t="str">
        <f>IF(AND(OR(IFERROR(SEARCH(KERESŐ!$D$10,E46)&gt;0,"-"),KERESŐ!$D$10=""),OR(IFERROR(SEARCH(KERESŐ!$D$11,F46)&gt;0,"-"),KERESŐ!$D$11=""),OR(KERESŐ!$D$12=I46,KERESŐ!$D$12=""),OR(KERESŐ!$D$7=G46,KERESŐ!$D$7=""),OR(IFERROR(SEARCH(KERESŐ!$D$8,N46)&gt;0,"-"),KERESŐ!$D$8=""),OR(KERESŐ!$D$6=J46,KERESŐ!$D$6="")),"megfelel","-")</f>
        <v>megfelel</v>
      </c>
      <c r="D46" s="1" t="s">
        <v>89</v>
      </c>
      <c r="E46" s="1" t="s">
        <v>445</v>
      </c>
      <c r="F46" s="1" t="s">
        <v>639</v>
      </c>
      <c r="G46" s="15" t="s">
        <v>703</v>
      </c>
      <c r="H46" s="1" t="s">
        <v>80</v>
      </c>
      <c r="I46" s="1" t="s">
        <v>6</v>
      </c>
      <c r="J46" s="1" t="s">
        <v>90</v>
      </c>
      <c r="K46" s="1" t="s">
        <v>91</v>
      </c>
      <c r="L46" s="9">
        <f t="shared" si="0"/>
        <v>18</v>
      </c>
      <c r="M46" s="1" t="str">
        <f t="shared" si="2"/>
        <v>MÁRCIUS (18)</v>
      </c>
      <c r="N46" s="3" t="s">
        <v>736</v>
      </c>
      <c r="O46" s="3" t="str">
        <f t="shared" si="3"/>
        <v>29.  </v>
      </c>
    </row>
    <row r="47" spans="1:15" ht="85.5" customHeight="1" x14ac:dyDescent="0.25">
      <c r="A47" s="25" t="str">
        <f t="shared" si="1"/>
        <v>30.</v>
      </c>
      <c r="B47" s="26">
        <f>IF(C47="-",0,COUNTIF($B$17:B46,"&gt;0")+1)</f>
        <v>30</v>
      </c>
      <c r="C47" s="27" t="str">
        <f>IF(AND(OR(IFERROR(SEARCH(KERESŐ!$D$10,E47)&gt;0,"-"),KERESŐ!$D$10=""),OR(IFERROR(SEARCH(KERESŐ!$D$11,F47)&gt;0,"-"),KERESŐ!$D$11=""),OR(KERESŐ!$D$12=I47,KERESŐ!$D$12=""),OR(KERESŐ!$D$7=G47,KERESŐ!$D$7=""),OR(IFERROR(SEARCH(KERESŐ!$D$8,N47)&gt;0,"-"),KERESŐ!$D$8=""),OR(KERESŐ!$D$6=J47,KERESŐ!$D$6="")),"megfelel","-")</f>
        <v>megfelel</v>
      </c>
      <c r="D47" s="1" t="s">
        <v>92</v>
      </c>
      <c r="E47" s="1" t="s">
        <v>446</v>
      </c>
      <c r="F47" s="1" t="s">
        <v>447</v>
      </c>
      <c r="G47" s="15" t="s">
        <v>703</v>
      </c>
      <c r="H47" s="1" t="s">
        <v>80</v>
      </c>
      <c r="I47" s="1" t="s">
        <v>6</v>
      </c>
      <c r="J47" s="1" t="s">
        <v>2</v>
      </c>
      <c r="K47" s="1" t="s">
        <v>93</v>
      </c>
      <c r="L47" s="9">
        <f t="shared" si="0"/>
        <v>18</v>
      </c>
      <c r="M47" s="1" t="str">
        <f t="shared" si="2"/>
        <v>MÁRCIUS (18)</v>
      </c>
      <c r="N47" s="1" t="s">
        <v>896</v>
      </c>
      <c r="O47" s="3" t="str">
        <f t="shared" si="3"/>
        <v>30.  </v>
      </c>
    </row>
    <row r="48" spans="1:15" ht="85.5" customHeight="1" x14ac:dyDescent="0.25">
      <c r="A48" s="25" t="str">
        <f t="shared" si="1"/>
        <v>31.</v>
      </c>
      <c r="B48" s="26">
        <f>IF(C48="-",0,COUNTIF($B$17:B47,"&gt;0")+1)</f>
        <v>31</v>
      </c>
      <c r="C48" s="27" t="str">
        <f>IF(AND(OR(IFERROR(SEARCH(KERESŐ!$D$10,E48)&gt;0,"-"),KERESŐ!$D$10=""),OR(IFERROR(SEARCH(KERESŐ!$D$11,F48)&gt;0,"-"),KERESŐ!$D$11=""),OR(KERESŐ!$D$12=I48,KERESŐ!$D$12=""),OR(KERESŐ!$D$7=G48,KERESŐ!$D$7=""),OR(IFERROR(SEARCH(KERESŐ!$D$8,N48)&gt;0,"-"),KERESŐ!$D$8=""),OR(KERESŐ!$D$6=J48,KERESŐ!$D$6="")),"megfelel","-")</f>
        <v>megfelel</v>
      </c>
      <c r="D48" s="1" t="s">
        <v>94</v>
      </c>
      <c r="E48" s="1" t="s">
        <v>448</v>
      </c>
      <c r="F48" s="1" t="s">
        <v>640</v>
      </c>
      <c r="G48" s="15" t="s">
        <v>703</v>
      </c>
      <c r="H48" s="1" t="s">
        <v>80</v>
      </c>
      <c r="I48" s="1" t="s">
        <v>686</v>
      </c>
      <c r="J48" s="1" t="s">
        <v>2</v>
      </c>
      <c r="K48" s="1" t="s">
        <v>95</v>
      </c>
      <c r="L48" s="9">
        <f t="shared" si="0"/>
        <v>18</v>
      </c>
      <c r="M48" s="1" t="str">
        <f t="shared" si="2"/>
        <v>MÁRCIUS (18)</v>
      </c>
      <c r="N48" s="3" t="s">
        <v>740</v>
      </c>
      <c r="O48" s="3" t="str">
        <f t="shared" si="3"/>
        <v>31.  </v>
      </c>
    </row>
    <row r="49" spans="1:15" ht="85.5" customHeight="1" x14ac:dyDescent="0.25">
      <c r="A49" s="25" t="str">
        <f t="shared" si="1"/>
        <v>32.</v>
      </c>
      <c r="B49" s="26">
        <f>IF(C49="-",0,COUNTIF($B$17:B48,"&gt;0")+1)</f>
        <v>32</v>
      </c>
      <c r="C49" s="27" t="str">
        <f>IF(AND(OR(IFERROR(SEARCH(KERESŐ!$D$10,E49)&gt;0,"-"),KERESŐ!$D$10=""),OR(IFERROR(SEARCH(KERESŐ!$D$11,F49)&gt;0,"-"),KERESŐ!$D$11=""),OR(KERESŐ!$D$12=I49,KERESŐ!$D$12=""),OR(KERESŐ!$D$7=G49,KERESŐ!$D$7=""),OR(IFERROR(SEARCH(KERESŐ!$D$8,N49)&gt;0,"-"),KERESŐ!$D$8=""),OR(KERESŐ!$D$6=J49,KERESŐ!$D$6="")),"megfelel","-")</f>
        <v>megfelel</v>
      </c>
      <c r="D49" s="1" t="s">
        <v>96</v>
      </c>
      <c r="E49" s="1" t="s">
        <v>449</v>
      </c>
      <c r="F49" s="1" t="s">
        <v>641</v>
      </c>
      <c r="G49" s="15" t="s">
        <v>704</v>
      </c>
      <c r="H49" s="1" t="s">
        <v>97</v>
      </c>
      <c r="I49" s="1" t="s">
        <v>9</v>
      </c>
      <c r="J49" s="1" t="s">
        <v>2</v>
      </c>
      <c r="K49" s="1" t="s">
        <v>98</v>
      </c>
      <c r="L49" s="9">
        <f t="shared" si="0"/>
        <v>2</v>
      </c>
      <c r="M49" s="1" t="str">
        <f t="shared" si="2"/>
        <v>ÁPRILIS (2)</v>
      </c>
      <c r="N49" s="1" t="s">
        <v>889</v>
      </c>
      <c r="O49" s="3" t="str">
        <f t="shared" si="3"/>
        <v>32.  </v>
      </c>
    </row>
    <row r="50" spans="1:15" ht="85.5" customHeight="1" x14ac:dyDescent="0.25">
      <c r="A50" s="25" t="str">
        <f t="shared" si="1"/>
        <v>33.</v>
      </c>
      <c r="B50" s="26">
        <f>IF(C50="-",0,COUNTIF($B$17:B49,"&gt;0")+1)</f>
        <v>33</v>
      </c>
      <c r="C50" s="27" t="str">
        <f>IF(AND(OR(IFERROR(SEARCH(KERESŐ!$D$10,E50)&gt;0,"-"),KERESŐ!$D$10=""),OR(IFERROR(SEARCH(KERESŐ!$D$11,F50)&gt;0,"-"),KERESŐ!$D$11=""),OR(KERESŐ!$D$12=I50,KERESŐ!$D$12=""),OR(KERESŐ!$D$7=G50,KERESŐ!$D$7=""),OR(IFERROR(SEARCH(KERESŐ!$D$8,N50)&gt;0,"-"),KERESŐ!$D$8=""),OR(KERESŐ!$D$6=J50,KERESŐ!$D$6="")),"megfelel","-")</f>
        <v>megfelel</v>
      </c>
      <c r="D50" s="1" t="s">
        <v>99</v>
      </c>
      <c r="E50" s="1" t="s">
        <v>450</v>
      </c>
      <c r="F50" s="1" t="s">
        <v>451</v>
      </c>
      <c r="G50" s="15" t="s">
        <v>704</v>
      </c>
      <c r="H50" s="1" t="s">
        <v>100</v>
      </c>
      <c r="I50" s="1" t="s">
        <v>6</v>
      </c>
      <c r="J50" s="1" t="s">
        <v>2</v>
      </c>
      <c r="K50" s="1" t="s">
        <v>101</v>
      </c>
      <c r="L50" s="9">
        <f t="shared" ref="L50:L81" si="4">COUNTIF($G$18:$G$169,G50)</f>
        <v>2</v>
      </c>
      <c r="M50" s="1" t="str">
        <f t="shared" si="2"/>
        <v>ÁPRILIS (2)</v>
      </c>
      <c r="N50" s="3" t="s">
        <v>736</v>
      </c>
      <c r="O50" s="3" t="str">
        <f t="shared" si="3"/>
        <v>33.  </v>
      </c>
    </row>
    <row r="51" spans="1:15" ht="85.5" customHeight="1" x14ac:dyDescent="0.25">
      <c r="A51" s="25" t="str">
        <f t="shared" si="1"/>
        <v>34.</v>
      </c>
      <c r="B51" s="26">
        <f>IF(C51="-",0,COUNTIF($B$17:B50,"&gt;0")+1)</f>
        <v>34</v>
      </c>
      <c r="C51" s="27" t="str">
        <f>IF(AND(OR(IFERROR(SEARCH(KERESŐ!$D$10,E51)&gt;0,"-"),KERESŐ!$D$10=""),OR(IFERROR(SEARCH(KERESŐ!$D$11,F51)&gt;0,"-"),KERESŐ!$D$11=""),OR(KERESŐ!$D$12=I51,KERESŐ!$D$12=""),OR(KERESŐ!$D$7=G51,KERESŐ!$D$7=""),OR(IFERROR(SEARCH(KERESŐ!$D$8,N51)&gt;0,"-"),KERESŐ!$D$8=""),OR(KERESŐ!$D$6=J51,KERESŐ!$D$6="")),"megfelel","-")</f>
        <v>megfelel</v>
      </c>
      <c r="D51" s="1" t="s">
        <v>102</v>
      </c>
      <c r="E51" s="1" t="s">
        <v>710</v>
      </c>
      <c r="F51" s="1" t="s">
        <v>452</v>
      </c>
      <c r="G51" s="15" t="s">
        <v>716</v>
      </c>
      <c r="H51" s="1" t="s">
        <v>103</v>
      </c>
      <c r="I51" s="1" t="s">
        <v>6</v>
      </c>
      <c r="J51" s="1" t="s">
        <v>21</v>
      </c>
      <c r="K51" s="1" t="s">
        <v>104</v>
      </c>
      <c r="L51" s="9">
        <f t="shared" si="4"/>
        <v>3</v>
      </c>
      <c r="M51" s="1" t="str">
        <f t="shared" si="2"/>
        <v>NEVELÉSI IDŐSZAKOKHOZ KÖTÖTT (3)</v>
      </c>
      <c r="N51" s="3" t="s">
        <v>737</v>
      </c>
      <c r="O51" s="3" t="str">
        <f t="shared" si="3"/>
        <v>34.  </v>
      </c>
    </row>
    <row r="52" spans="1:15" ht="85.5" customHeight="1" x14ac:dyDescent="0.25">
      <c r="A52" s="25" t="str">
        <f t="shared" si="1"/>
        <v>35.</v>
      </c>
      <c r="B52" s="26">
        <f>IF(C52="-",0,COUNTIF($B$17:B51,"&gt;0")+1)</f>
        <v>35</v>
      </c>
      <c r="C52" s="27" t="str">
        <f>IF(AND(OR(IFERROR(SEARCH(KERESŐ!$D$10,E52)&gt;0,"-"),KERESŐ!$D$10=""),OR(IFERROR(SEARCH(KERESŐ!$D$11,F52)&gt;0,"-"),KERESŐ!$D$11=""),OR(KERESŐ!$D$12=I52,KERESŐ!$D$12=""),OR(KERESŐ!$D$7=G52,KERESŐ!$D$7=""),OR(IFERROR(SEARCH(KERESŐ!$D$8,N52)&gt;0,"-"),KERESŐ!$D$8=""),OR(KERESŐ!$D$6=J52,KERESŐ!$D$6="")),"megfelel","-")</f>
        <v>megfelel</v>
      </c>
      <c r="D52" s="1" t="s">
        <v>106</v>
      </c>
      <c r="E52" s="1" t="s">
        <v>1027</v>
      </c>
      <c r="F52" s="1" t="s">
        <v>1026</v>
      </c>
      <c r="G52" s="15" t="s">
        <v>709</v>
      </c>
      <c r="H52" s="15" t="s">
        <v>27</v>
      </c>
      <c r="I52" s="1" t="s">
        <v>6</v>
      </c>
      <c r="J52" s="1" t="s">
        <v>21</v>
      </c>
      <c r="K52" s="1" t="s">
        <v>142</v>
      </c>
      <c r="L52" s="9">
        <f t="shared" si="4"/>
        <v>3</v>
      </c>
      <c r="M52" s="15" t="s">
        <v>709</v>
      </c>
      <c r="N52" s="3" t="s">
        <v>738</v>
      </c>
      <c r="O52" s="3" t="str">
        <f t="shared" si="3"/>
        <v>35.  </v>
      </c>
    </row>
    <row r="53" spans="1:15" ht="85.5" customHeight="1" x14ac:dyDescent="0.25">
      <c r="A53" s="25" t="str">
        <f t="shared" si="1"/>
        <v>36.</v>
      </c>
      <c r="B53" s="26">
        <f>IF(C53="-",0,COUNTIF($B$17:B52,"&gt;0")+1)</f>
        <v>36</v>
      </c>
      <c r="C53" s="27" t="str">
        <f>IF(AND(OR(IFERROR(SEARCH(KERESŐ!$D$10,E53)&gt;0,"-"),KERESŐ!$D$10=""),OR(IFERROR(SEARCH(KERESŐ!$D$11,F53)&gt;0,"-"),KERESŐ!$D$11=""),OR(KERESŐ!$D$12=I53,KERESŐ!$D$12=""),OR(KERESŐ!$D$7=G53,KERESŐ!$D$7=""),OR(IFERROR(SEARCH(KERESŐ!$D$8,N53)&gt;0,"-"),KERESŐ!$D$8=""),OR(KERESŐ!$D$6=J53,KERESŐ!$D$6="")),"megfelel","-")</f>
        <v>megfelel</v>
      </c>
      <c r="D53" s="1" t="s">
        <v>109</v>
      </c>
      <c r="E53" s="1" t="s">
        <v>453</v>
      </c>
      <c r="F53" s="1" t="s">
        <v>1022</v>
      </c>
      <c r="G53" s="15" t="s">
        <v>105</v>
      </c>
      <c r="H53" s="1" t="s">
        <v>107</v>
      </c>
      <c r="I53" s="1" t="s">
        <v>9</v>
      </c>
      <c r="J53" s="1" t="s">
        <v>2</v>
      </c>
      <c r="K53" s="1" t="s">
        <v>108</v>
      </c>
      <c r="L53" s="9">
        <f t="shared" si="4"/>
        <v>13</v>
      </c>
      <c r="M53" s="1" t="str">
        <f t="shared" si="2"/>
        <v>MÁJUS  (13)</v>
      </c>
      <c r="N53" s="3" t="s">
        <v>736</v>
      </c>
      <c r="O53" s="3" t="str">
        <f t="shared" si="3"/>
        <v>36.  </v>
      </c>
    </row>
    <row r="54" spans="1:15" ht="85.5" customHeight="1" x14ac:dyDescent="0.25">
      <c r="A54" s="25" t="str">
        <f t="shared" si="1"/>
        <v>37.</v>
      </c>
      <c r="B54" s="26">
        <f>IF(C54="-",0,COUNTIF($B$17:B53,"&gt;0")+1)</f>
        <v>37</v>
      </c>
      <c r="C54" s="27" t="str">
        <f>IF(AND(OR(IFERROR(SEARCH(KERESŐ!$D$10,E54)&gt;0,"-"),KERESŐ!$D$10=""),OR(IFERROR(SEARCH(KERESŐ!$D$11,F54)&gt;0,"-"),KERESŐ!$D$11=""),OR(KERESŐ!$D$12=I54,KERESŐ!$D$12=""),OR(KERESŐ!$D$7=G54,KERESŐ!$D$7=""),OR(IFERROR(SEARCH(KERESŐ!$D$8,N54)&gt;0,"-"),KERESŐ!$D$8=""),OR(KERESŐ!$D$6=J54,KERESŐ!$D$6="")),"megfelel","-")</f>
        <v>megfelel</v>
      </c>
      <c r="D54" s="1" t="s">
        <v>112</v>
      </c>
      <c r="E54" s="1" t="s">
        <v>454</v>
      </c>
      <c r="F54" s="1" t="s">
        <v>428</v>
      </c>
      <c r="G54" s="15" t="s">
        <v>105</v>
      </c>
      <c r="H54" s="1" t="s">
        <v>110</v>
      </c>
      <c r="I54" s="1" t="s">
        <v>194</v>
      </c>
      <c r="J54" s="1" t="s">
        <v>731</v>
      </c>
      <c r="K54" s="1" t="s">
        <v>111</v>
      </c>
      <c r="L54" s="9">
        <f t="shared" si="4"/>
        <v>13</v>
      </c>
      <c r="M54" s="1" t="str">
        <f t="shared" si="2"/>
        <v>MÁJUS  (13)</v>
      </c>
      <c r="N54" s="3" t="s">
        <v>736</v>
      </c>
      <c r="O54" s="3" t="str">
        <f t="shared" si="3"/>
        <v>37.  </v>
      </c>
    </row>
    <row r="55" spans="1:15" ht="85.5" customHeight="1" x14ac:dyDescent="0.25">
      <c r="A55" s="25" t="str">
        <f t="shared" si="1"/>
        <v>38.</v>
      </c>
      <c r="B55" s="26">
        <f>IF(C55="-",0,COUNTIF($B$17:B54,"&gt;0")+1)</f>
        <v>38</v>
      </c>
      <c r="C55" s="27" t="str">
        <f>IF(AND(OR(IFERROR(SEARCH(KERESŐ!$D$10,E55)&gt;0,"-"),KERESŐ!$D$10=""),OR(IFERROR(SEARCH(KERESŐ!$D$11,F55)&gt;0,"-"),KERESŐ!$D$11=""),OR(KERESŐ!$D$12=I55,KERESŐ!$D$12=""),OR(KERESŐ!$D$7=G55,KERESŐ!$D$7=""),OR(IFERROR(SEARCH(KERESŐ!$D$8,N55)&gt;0,"-"),KERESŐ!$D$8=""),OR(KERESŐ!$D$6=J55,KERESŐ!$D$6="")),"megfelel","-")</f>
        <v>megfelel</v>
      </c>
      <c r="D55" s="1" t="s">
        <v>114</v>
      </c>
      <c r="E55" s="1" t="s">
        <v>455</v>
      </c>
      <c r="F55" s="1" t="s">
        <v>430</v>
      </c>
      <c r="G55" s="15" t="s">
        <v>105</v>
      </c>
      <c r="H55" s="1" t="s">
        <v>110</v>
      </c>
      <c r="I55" s="1" t="s">
        <v>194</v>
      </c>
      <c r="J55" s="1" t="s">
        <v>21</v>
      </c>
      <c r="K55" s="1" t="s">
        <v>113</v>
      </c>
      <c r="L55" s="9">
        <f t="shared" si="4"/>
        <v>13</v>
      </c>
      <c r="M55" s="1" t="str">
        <f t="shared" si="2"/>
        <v>MÁJUS  (13)</v>
      </c>
      <c r="N55" s="3" t="s">
        <v>736</v>
      </c>
      <c r="O55" s="3" t="str">
        <f t="shared" si="3"/>
        <v>38.  </v>
      </c>
    </row>
    <row r="56" spans="1:15" ht="85.5" customHeight="1" x14ac:dyDescent="0.25">
      <c r="A56" s="25" t="str">
        <f t="shared" si="1"/>
        <v>39.</v>
      </c>
      <c r="B56" s="26">
        <f>IF(C56="-",0,COUNTIF($B$17:B55,"&gt;0")+1)</f>
        <v>39</v>
      </c>
      <c r="C56" s="27" t="str">
        <f>IF(AND(OR(IFERROR(SEARCH(KERESŐ!$D$10,E56)&gt;0,"-"),KERESŐ!$D$10=""),OR(IFERROR(SEARCH(KERESŐ!$D$11,F56)&gt;0,"-"),KERESŐ!$D$11=""),OR(KERESŐ!$D$12=I56,KERESŐ!$D$12=""),OR(KERESŐ!$D$7=G56,KERESŐ!$D$7=""),OR(IFERROR(SEARCH(KERESŐ!$D$8,N56)&gt;0,"-"),KERESŐ!$D$8=""),OR(KERESŐ!$D$6=J56,KERESŐ!$D$6="")),"megfelel","-")</f>
        <v>megfelel</v>
      </c>
      <c r="D56" s="1" t="s">
        <v>116</v>
      </c>
      <c r="E56" s="1" t="s">
        <v>456</v>
      </c>
      <c r="F56" s="1" t="s">
        <v>642</v>
      </c>
      <c r="G56" s="15" t="s">
        <v>105</v>
      </c>
      <c r="H56" s="1" t="s">
        <v>110</v>
      </c>
      <c r="I56" s="1" t="s">
        <v>734</v>
      </c>
      <c r="J56" s="1" t="s">
        <v>2</v>
      </c>
      <c r="K56" s="1" t="s">
        <v>115</v>
      </c>
      <c r="L56" s="9">
        <f t="shared" si="4"/>
        <v>13</v>
      </c>
      <c r="M56" s="1" t="str">
        <f t="shared" si="2"/>
        <v>MÁJUS  (13)</v>
      </c>
      <c r="N56" s="3" t="s">
        <v>736</v>
      </c>
      <c r="O56" s="3" t="str">
        <f t="shared" si="3"/>
        <v>39.  </v>
      </c>
    </row>
    <row r="57" spans="1:15" ht="85.5" customHeight="1" x14ac:dyDescent="0.25">
      <c r="A57" s="25" t="str">
        <f t="shared" si="1"/>
        <v>40.</v>
      </c>
      <c r="B57" s="26">
        <f>IF(C57="-",0,COUNTIF($B$17:B56,"&gt;0")+1)</f>
        <v>40</v>
      </c>
      <c r="C57" s="27" t="str">
        <f>IF(AND(OR(IFERROR(SEARCH(KERESŐ!$D$10,E57)&gt;0,"-"),KERESŐ!$D$10=""),OR(IFERROR(SEARCH(KERESŐ!$D$11,F57)&gt;0,"-"),KERESŐ!$D$11=""),OR(KERESŐ!$D$12=I57,KERESŐ!$D$12=""),OR(KERESŐ!$D$7=G57,KERESŐ!$D$7=""),OR(IFERROR(SEARCH(KERESŐ!$D$8,N57)&gt;0,"-"),KERESŐ!$D$8=""),OR(KERESŐ!$D$6=J57,KERESŐ!$D$6="")),"megfelel","-")</f>
        <v>megfelel</v>
      </c>
      <c r="D57" s="1" t="s">
        <v>118</v>
      </c>
      <c r="E57" s="1" t="s">
        <v>998</v>
      </c>
      <c r="F57" s="1" t="s">
        <v>999</v>
      </c>
      <c r="G57" s="15" t="s">
        <v>105</v>
      </c>
      <c r="H57" s="1" t="s">
        <v>110</v>
      </c>
      <c r="I57" s="1" t="s">
        <v>25</v>
      </c>
      <c r="J57" s="1" t="s">
        <v>2</v>
      </c>
      <c r="K57" s="1" t="s">
        <v>117</v>
      </c>
      <c r="L57" s="9">
        <f t="shared" si="4"/>
        <v>13</v>
      </c>
      <c r="M57" s="1" t="str">
        <f t="shared" si="2"/>
        <v>MÁJUS  (13)</v>
      </c>
      <c r="N57" s="3" t="s">
        <v>736</v>
      </c>
      <c r="O57" s="3" t="str">
        <f t="shared" si="3"/>
        <v>40.  </v>
      </c>
    </row>
    <row r="58" spans="1:15" ht="85.5" customHeight="1" x14ac:dyDescent="0.25">
      <c r="A58" s="25" t="str">
        <f t="shared" si="1"/>
        <v>41.</v>
      </c>
      <c r="B58" s="26">
        <f>IF(C58="-",0,COUNTIF($B$17:B57,"&gt;0")+1)</f>
        <v>41</v>
      </c>
      <c r="C58" s="27" t="str">
        <f>IF(AND(OR(IFERROR(SEARCH(KERESŐ!$D$10,E58)&gt;0,"-"),KERESŐ!$D$10=""),OR(IFERROR(SEARCH(KERESŐ!$D$11,F58)&gt;0,"-"),KERESŐ!$D$11=""),OR(KERESŐ!$D$12=I58,KERESŐ!$D$12=""),OR(KERESŐ!$D$7=G58,KERESŐ!$D$7=""),OR(IFERROR(SEARCH(KERESŐ!$D$8,N58)&gt;0,"-"),KERESŐ!$D$8=""),OR(KERESŐ!$D$6=J58,KERESŐ!$D$6="")),"megfelel","-")</f>
        <v>megfelel</v>
      </c>
      <c r="D58" s="1" t="s">
        <v>120</v>
      </c>
      <c r="E58" s="1" t="s">
        <v>457</v>
      </c>
      <c r="F58" s="1" t="s">
        <v>1023</v>
      </c>
      <c r="G58" s="15" t="s">
        <v>105</v>
      </c>
      <c r="H58" s="1" t="s">
        <v>110</v>
      </c>
      <c r="I58" s="1" t="s">
        <v>9</v>
      </c>
      <c r="J58" s="1" t="s">
        <v>2</v>
      </c>
      <c r="K58" s="1" t="s">
        <v>119</v>
      </c>
      <c r="L58" s="9">
        <f t="shared" si="4"/>
        <v>13</v>
      </c>
      <c r="M58" s="1" t="str">
        <f t="shared" si="2"/>
        <v>MÁJUS  (13)</v>
      </c>
      <c r="N58" s="3" t="s">
        <v>736</v>
      </c>
      <c r="O58" s="3" t="str">
        <f t="shared" si="3"/>
        <v>41.  </v>
      </c>
    </row>
    <row r="59" spans="1:15" ht="85.5" customHeight="1" x14ac:dyDescent="0.25">
      <c r="A59" s="25" t="str">
        <f t="shared" si="1"/>
        <v>42.</v>
      </c>
      <c r="B59" s="26">
        <f>IF(C59="-",0,COUNTIF($B$17:B58,"&gt;0")+1)</f>
        <v>42</v>
      </c>
      <c r="C59" s="27" t="str">
        <f>IF(AND(OR(IFERROR(SEARCH(KERESŐ!$D$10,E59)&gt;0,"-"),KERESŐ!$D$10=""),OR(IFERROR(SEARCH(KERESŐ!$D$11,F59)&gt;0,"-"),KERESŐ!$D$11=""),OR(KERESŐ!$D$12=I59,KERESŐ!$D$12=""),OR(KERESŐ!$D$7=G59,KERESŐ!$D$7=""),OR(IFERROR(SEARCH(KERESŐ!$D$8,N59)&gt;0,"-"),KERESŐ!$D$8=""),OR(KERESŐ!$D$6=J59,KERESŐ!$D$6="")),"megfelel","-")</f>
        <v>megfelel</v>
      </c>
      <c r="D59" s="1" t="s">
        <v>122</v>
      </c>
      <c r="E59" s="1" t="s">
        <v>458</v>
      </c>
      <c r="F59" s="1" t="s">
        <v>459</v>
      </c>
      <c r="G59" s="15" t="s">
        <v>105</v>
      </c>
      <c r="H59" s="1" t="s">
        <v>110</v>
      </c>
      <c r="I59" s="1" t="s">
        <v>6</v>
      </c>
      <c r="J59" s="1" t="s">
        <v>21</v>
      </c>
      <c r="K59" s="1" t="s">
        <v>121</v>
      </c>
      <c r="L59" s="9">
        <f t="shared" si="4"/>
        <v>13</v>
      </c>
      <c r="M59" s="1" t="str">
        <f t="shared" si="2"/>
        <v>MÁJUS  (13)</v>
      </c>
      <c r="N59" s="1" t="s">
        <v>896</v>
      </c>
      <c r="O59" s="3" t="str">
        <f t="shared" si="3"/>
        <v>42.  </v>
      </c>
    </row>
    <row r="60" spans="1:15" ht="85.5" customHeight="1" x14ac:dyDescent="0.25">
      <c r="A60" s="25" t="str">
        <f t="shared" si="1"/>
        <v>43.</v>
      </c>
      <c r="B60" s="26">
        <f>IF(C60="-",0,COUNTIF($B$17:B59,"&gt;0")+1)</f>
        <v>43</v>
      </c>
      <c r="C60" s="27" t="str">
        <f>IF(AND(OR(IFERROR(SEARCH(KERESŐ!$D$10,E60)&gt;0,"-"),KERESŐ!$D$10=""),OR(IFERROR(SEARCH(KERESŐ!$D$11,F60)&gt;0,"-"),KERESŐ!$D$11=""),OR(KERESŐ!$D$12=I60,KERESŐ!$D$12=""),OR(KERESŐ!$D$7=G60,KERESŐ!$D$7=""),OR(IFERROR(SEARCH(KERESŐ!$D$8,N60)&gt;0,"-"),KERESŐ!$D$8=""),OR(KERESŐ!$D$6=J60,KERESŐ!$D$6="")),"megfelel","-")</f>
        <v>megfelel</v>
      </c>
      <c r="D60" s="1" t="s">
        <v>124</v>
      </c>
      <c r="E60" s="1" t="s">
        <v>1000</v>
      </c>
      <c r="F60" s="1" t="s">
        <v>460</v>
      </c>
      <c r="G60" s="15" t="s">
        <v>105</v>
      </c>
      <c r="H60" s="1" t="s">
        <v>110</v>
      </c>
      <c r="I60" s="1" t="s">
        <v>6</v>
      </c>
      <c r="J60" s="1" t="s">
        <v>2</v>
      </c>
      <c r="K60" s="1" t="s">
        <v>123</v>
      </c>
      <c r="L60" s="9">
        <f t="shared" si="4"/>
        <v>13</v>
      </c>
      <c r="M60" s="1" t="str">
        <f t="shared" si="2"/>
        <v>MÁJUS  (13)</v>
      </c>
      <c r="N60" s="1" t="s">
        <v>896</v>
      </c>
      <c r="O60" s="3" t="str">
        <f t="shared" si="3"/>
        <v>43.  </v>
      </c>
    </row>
    <row r="61" spans="1:15" ht="85.5" customHeight="1" x14ac:dyDescent="0.25">
      <c r="A61" s="25" t="str">
        <f t="shared" si="1"/>
        <v>44.</v>
      </c>
      <c r="B61" s="26">
        <f>IF(C61="-",0,COUNTIF($B$17:B60,"&gt;0")+1)</f>
        <v>44</v>
      </c>
      <c r="C61" s="27" t="str">
        <f>IF(AND(OR(IFERROR(SEARCH(KERESŐ!$D$10,E61)&gt;0,"-"),KERESŐ!$D$10=""),OR(IFERROR(SEARCH(KERESŐ!$D$11,F61)&gt;0,"-"),KERESŐ!$D$11=""),OR(KERESŐ!$D$12=I61,KERESŐ!$D$12=""),OR(KERESŐ!$D$7=G61,KERESŐ!$D$7=""),OR(IFERROR(SEARCH(KERESŐ!$D$8,N61)&gt;0,"-"),KERESŐ!$D$8=""),OR(KERESŐ!$D$6=J61,KERESŐ!$D$6="")),"megfelel","-")</f>
        <v>megfelel</v>
      </c>
      <c r="D61" s="1" t="s">
        <v>126</v>
      </c>
      <c r="E61" s="1" t="s">
        <v>461</v>
      </c>
      <c r="F61" s="1" t="s">
        <v>1001</v>
      </c>
      <c r="G61" s="15" t="s">
        <v>105</v>
      </c>
      <c r="H61" s="1" t="s">
        <v>110</v>
      </c>
      <c r="I61" s="1" t="s">
        <v>6</v>
      </c>
      <c r="J61" s="1" t="s">
        <v>2</v>
      </c>
      <c r="K61" s="1" t="s">
        <v>125</v>
      </c>
      <c r="L61" s="9">
        <f t="shared" si="4"/>
        <v>13</v>
      </c>
      <c r="M61" s="1" t="str">
        <f t="shared" si="2"/>
        <v>MÁJUS  (13)</v>
      </c>
      <c r="N61" s="1" t="s">
        <v>739</v>
      </c>
      <c r="O61" s="3" t="str">
        <f t="shared" si="3"/>
        <v>44.  </v>
      </c>
    </row>
    <row r="62" spans="1:15" ht="85.5" customHeight="1" x14ac:dyDescent="0.25">
      <c r="A62" s="25" t="str">
        <f t="shared" si="1"/>
        <v>45.</v>
      </c>
      <c r="B62" s="26">
        <f>IF(C62="-",0,COUNTIF($B$17:B61,"&gt;0")+1)</f>
        <v>45</v>
      </c>
      <c r="C62" s="27" t="str">
        <f>IF(AND(OR(IFERROR(SEARCH(KERESŐ!$D$10,E62)&gt;0,"-"),KERESŐ!$D$10=""),OR(IFERROR(SEARCH(KERESŐ!$D$11,F62)&gt;0,"-"),KERESŐ!$D$11=""),OR(KERESŐ!$D$12=I62,KERESŐ!$D$12=""),OR(KERESŐ!$D$7=G62,KERESŐ!$D$7=""),OR(IFERROR(SEARCH(KERESŐ!$D$8,N62)&gt;0,"-"),KERESŐ!$D$8=""),OR(KERESŐ!$D$6=J62,KERESŐ!$D$6="")),"megfelel","-")</f>
        <v>megfelel</v>
      </c>
      <c r="D62" s="1" t="s">
        <v>128</v>
      </c>
      <c r="E62" s="1" t="s">
        <v>462</v>
      </c>
      <c r="F62" s="1" t="s">
        <v>463</v>
      </c>
      <c r="G62" s="15" t="s">
        <v>105</v>
      </c>
      <c r="H62" s="1" t="s">
        <v>110</v>
      </c>
      <c r="I62" s="1" t="s">
        <v>6</v>
      </c>
      <c r="J62" s="1" t="s">
        <v>21</v>
      </c>
      <c r="K62" s="1" t="s">
        <v>127</v>
      </c>
      <c r="L62" s="9">
        <f t="shared" si="4"/>
        <v>13</v>
      </c>
      <c r="M62" s="1" t="str">
        <f t="shared" si="2"/>
        <v>MÁJUS  (13)</v>
      </c>
      <c r="N62" s="3" t="s">
        <v>736</v>
      </c>
      <c r="O62" s="3" t="str">
        <f t="shared" si="3"/>
        <v>45.  </v>
      </c>
    </row>
    <row r="63" spans="1:15" ht="85.5" customHeight="1" x14ac:dyDescent="0.25">
      <c r="A63" s="25" t="str">
        <f t="shared" si="1"/>
        <v>46.</v>
      </c>
      <c r="B63" s="26">
        <f>IF(C63="-",0,COUNTIF($B$17:B62,"&gt;0")+1)</f>
        <v>46</v>
      </c>
      <c r="C63" s="27" t="str">
        <f>IF(AND(OR(IFERROR(SEARCH(KERESŐ!$D$10,E63)&gt;0,"-"),KERESŐ!$D$10=""),OR(IFERROR(SEARCH(KERESŐ!$D$11,F63)&gt;0,"-"),KERESŐ!$D$11=""),OR(KERESŐ!$D$12=I63,KERESŐ!$D$12=""),OR(KERESŐ!$D$7=G63,KERESŐ!$D$7=""),OR(IFERROR(SEARCH(KERESŐ!$D$8,N63)&gt;0,"-"),KERESŐ!$D$8=""),OR(KERESŐ!$D$6=J63,KERESŐ!$D$6="")),"megfelel","-")</f>
        <v>megfelel</v>
      </c>
      <c r="D63" s="1" t="s">
        <v>130</v>
      </c>
      <c r="E63" s="1" t="s">
        <v>464</v>
      </c>
      <c r="F63" s="1" t="s">
        <v>643</v>
      </c>
      <c r="G63" s="15" t="s">
        <v>716</v>
      </c>
      <c r="H63" s="1" t="s">
        <v>129</v>
      </c>
      <c r="I63" s="1" t="s">
        <v>687</v>
      </c>
      <c r="J63" s="1" t="s">
        <v>2</v>
      </c>
      <c r="K63" s="1" t="s">
        <v>1002</v>
      </c>
      <c r="L63" s="9">
        <f t="shared" si="4"/>
        <v>3</v>
      </c>
      <c r="M63" s="1" t="str">
        <f t="shared" si="2"/>
        <v>NEVELÉSI IDŐSZAKOKHOZ KÖTÖTT (3)</v>
      </c>
      <c r="N63" s="3" t="s">
        <v>737</v>
      </c>
      <c r="O63" s="3" t="str">
        <f t="shared" si="3"/>
        <v>46.  </v>
      </c>
    </row>
    <row r="64" spans="1:15" ht="85.5" customHeight="1" x14ac:dyDescent="0.25">
      <c r="A64" s="25" t="str">
        <f t="shared" si="1"/>
        <v>47.</v>
      </c>
      <c r="B64" s="26">
        <f>IF(C64="-",0,COUNTIF($B$17:B63,"&gt;0")+1)</f>
        <v>47</v>
      </c>
      <c r="C64" s="27" t="str">
        <f>IF(AND(OR(IFERROR(SEARCH(KERESŐ!$D$10,E64)&gt;0,"-"),KERESŐ!$D$10=""),OR(IFERROR(SEARCH(KERESŐ!$D$11,F64)&gt;0,"-"),KERESŐ!$D$11=""),OR(KERESŐ!$D$12=I64,KERESŐ!$D$12=""),OR(KERESŐ!$D$7=G64,KERESŐ!$D$7=""),OR(IFERROR(SEARCH(KERESŐ!$D$8,N64)&gt;0,"-"),KERESŐ!$D$8=""),OR(KERESŐ!$D$6=J64,KERESŐ!$D$6="")),"megfelel","-")</f>
        <v>megfelel</v>
      </c>
      <c r="D64" s="1" t="s">
        <v>132</v>
      </c>
      <c r="E64" s="1" t="s">
        <v>465</v>
      </c>
      <c r="F64" s="1" t="s">
        <v>466</v>
      </c>
      <c r="G64" s="15" t="s">
        <v>105</v>
      </c>
      <c r="H64" s="1" t="s">
        <v>110</v>
      </c>
      <c r="I64" s="1" t="s">
        <v>6</v>
      </c>
      <c r="J64" s="1" t="s">
        <v>729</v>
      </c>
      <c r="K64" s="1" t="s">
        <v>131</v>
      </c>
      <c r="L64" s="9">
        <f t="shared" si="4"/>
        <v>13</v>
      </c>
      <c r="M64" s="1" t="str">
        <f t="shared" si="2"/>
        <v>MÁJUS  (13)</v>
      </c>
      <c r="N64" s="3" t="s">
        <v>737</v>
      </c>
      <c r="O64" s="3" t="str">
        <f t="shared" si="3"/>
        <v>47.  </v>
      </c>
    </row>
    <row r="65" spans="1:15" ht="85.5" customHeight="1" x14ac:dyDescent="0.25">
      <c r="A65" s="25" t="str">
        <f t="shared" si="1"/>
        <v>48.</v>
      </c>
      <c r="B65" s="26">
        <f>IF(C65="-",0,COUNTIF($B$17:B64,"&gt;0")+1)</f>
        <v>48</v>
      </c>
      <c r="C65" s="27" t="str">
        <f>IF(AND(OR(IFERROR(SEARCH(KERESŐ!$D$10,E65)&gt;0,"-"),KERESŐ!$D$10=""),OR(IFERROR(SEARCH(KERESŐ!$D$11,F65)&gt;0,"-"),KERESŐ!$D$11=""),OR(KERESŐ!$D$12=I65,KERESŐ!$D$12=""),OR(KERESŐ!$D$7=G65,KERESŐ!$D$7=""),OR(IFERROR(SEARCH(KERESŐ!$D$8,N65)&gt;0,"-"),KERESŐ!$D$8=""),OR(KERESŐ!$D$6=J65,KERESŐ!$D$6="")),"megfelel","-")</f>
        <v>megfelel</v>
      </c>
      <c r="D65" s="1" t="s">
        <v>134</v>
      </c>
      <c r="E65" s="1" t="s">
        <v>467</v>
      </c>
      <c r="F65" s="1" t="s">
        <v>644</v>
      </c>
      <c r="G65" s="15" t="s">
        <v>105</v>
      </c>
      <c r="H65" s="1" t="s">
        <v>110</v>
      </c>
      <c r="I65" s="1" t="s">
        <v>6</v>
      </c>
      <c r="J65" s="1" t="s">
        <v>2</v>
      </c>
      <c r="K65" s="1" t="s">
        <v>133</v>
      </c>
      <c r="L65" s="9">
        <f t="shared" si="4"/>
        <v>13</v>
      </c>
      <c r="M65" s="1" t="str">
        <f t="shared" si="2"/>
        <v>MÁJUS  (13)</v>
      </c>
      <c r="N65" s="3" t="s">
        <v>736</v>
      </c>
      <c r="O65" s="3" t="str">
        <f t="shared" si="3"/>
        <v>48.  </v>
      </c>
    </row>
    <row r="66" spans="1:15" ht="85.5" customHeight="1" x14ac:dyDescent="0.25">
      <c r="A66" s="25" t="str">
        <f t="shared" si="1"/>
        <v>49.</v>
      </c>
      <c r="B66" s="26">
        <f>IF(C66="-",0,COUNTIF($B$17:B65,"&gt;0")+1)</f>
        <v>49</v>
      </c>
      <c r="C66" s="27" t="str">
        <f>IF(AND(OR(IFERROR(SEARCH(KERESŐ!$D$10,E66)&gt;0,"-"),KERESŐ!$D$10=""),OR(IFERROR(SEARCH(KERESŐ!$D$11,F66)&gt;0,"-"),KERESŐ!$D$11=""),OR(KERESŐ!$D$12=I66,KERESŐ!$D$12=""),OR(KERESŐ!$D$7=G66,KERESŐ!$D$7=""),OR(IFERROR(SEARCH(KERESŐ!$D$8,N66)&gt;0,"-"),KERESŐ!$D$8=""),OR(KERESŐ!$D$6=J66,KERESŐ!$D$6="")),"megfelel","-")</f>
        <v>megfelel</v>
      </c>
      <c r="D66" s="1" t="s">
        <v>137</v>
      </c>
      <c r="E66" s="1" t="s">
        <v>468</v>
      </c>
      <c r="F66" s="1" t="s">
        <v>645</v>
      </c>
      <c r="G66" s="15" t="s">
        <v>105</v>
      </c>
      <c r="H66" s="1" t="s">
        <v>110</v>
      </c>
      <c r="I66" s="1" t="s">
        <v>6</v>
      </c>
      <c r="J66" s="1" t="s">
        <v>2</v>
      </c>
      <c r="K66" s="1" t="s">
        <v>135</v>
      </c>
      <c r="L66" s="9">
        <f t="shared" si="4"/>
        <v>13</v>
      </c>
      <c r="M66" s="1" t="str">
        <f t="shared" si="2"/>
        <v>MÁJUS  (13)</v>
      </c>
      <c r="N66" s="1" t="s">
        <v>889</v>
      </c>
      <c r="O66" s="3" t="str">
        <f t="shared" si="3"/>
        <v>49.  </v>
      </c>
    </row>
    <row r="67" spans="1:15" ht="85.5" customHeight="1" x14ac:dyDescent="0.25">
      <c r="A67" s="25" t="str">
        <f t="shared" si="1"/>
        <v>50.</v>
      </c>
      <c r="B67" s="26">
        <f>IF(C67="-",0,COUNTIF($B$17:B66,"&gt;0")+1)</f>
        <v>50</v>
      </c>
      <c r="C67" s="27" t="str">
        <f>IF(AND(OR(IFERROR(SEARCH(KERESŐ!$D$10,E67)&gt;0,"-"),KERESŐ!$D$10=""),OR(IFERROR(SEARCH(KERESŐ!$D$11,F67)&gt;0,"-"),KERESŐ!$D$11=""),OR(KERESŐ!$D$12=I67,KERESŐ!$D$12=""),OR(KERESŐ!$D$7=G67,KERESŐ!$D$7=""),OR(IFERROR(SEARCH(KERESŐ!$D$8,N67)&gt;0,"-"),KERESŐ!$D$8=""),OR(KERESŐ!$D$6=J67,KERESŐ!$D$6="")),"megfelel","-")</f>
        <v>megfelel</v>
      </c>
      <c r="D67" s="1" t="s">
        <v>139</v>
      </c>
      <c r="E67" s="1" t="s">
        <v>469</v>
      </c>
      <c r="F67" s="1" t="s">
        <v>470</v>
      </c>
      <c r="G67" s="15" t="s">
        <v>705</v>
      </c>
      <c r="H67" s="4" t="s">
        <v>646</v>
      </c>
      <c r="I67" s="1" t="s">
        <v>31</v>
      </c>
      <c r="J67" s="1" t="s">
        <v>2</v>
      </c>
      <c r="K67" s="1" t="s">
        <v>138</v>
      </c>
      <c r="L67" s="9">
        <f t="shared" si="4"/>
        <v>1</v>
      </c>
      <c r="M67" s="1" t="str">
        <f t="shared" si="2"/>
        <v>JÚLIUS (1)</v>
      </c>
      <c r="N67" s="3" t="s">
        <v>736</v>
      </c>
      <c r="O67" s="3" t="str">
        <f t="shared" si="3"/>
        <v>50.  </v>
      </c>
    </row>
    <row r="68" spans="1:15" ht="85.5" customHeight="1" x14ac:dyDescent="0.25">
      <c r="A68" s="25" t="str">
        <f t="shared" si="1"/>
        <v>51.</v>
      </c>
      <c r="B68" s="26">
        <f>IF(C68="-",0,COUNTIF($B$17:B67,"&gt;0")+1)</f>
        <v>51</v>
      </c>
      <c r="C68" s="27" t="str">
        <f>IF(AND(OR(IFERROR(SEARCH(KERESŐ!$D$10,E68)&gt;0,"-"),KERESŐ!$D$10=""),OR(IFERROR(SEARCH(KERESŐ!$D$11,F68)&gt;0,"-"),KERESŐ!$D$11=""),OR(KERESŐ!$D$12=I68,KERESŐ!$D$12=""),OR(KERESŐ!$D$7=G68,KERESŐ!$D$7=""),OR(IFERROR(SEARCH(KERESŐ!$D$8,N68)&gt;0,"-"),KERESŐ!$D$8=""),OR(KERESŐ!$D$6=J68,KERESŐ!$D$6="")),"megfelel","-")</f>
        <v>megfelel</v>
      </c>
      <c r="D68" s="1" t="s">
        <v>141</v>
      </c>
      <c r="E68" s="1" t="s">
        <v>471</v>
      </c>
      <c r="F68" s="1" t="s">
        <v>472</v>
      </c>
      <c r="G68" s="15" t="s">
        <v>709</v>
      </c>
      <c r="H68" s="1" t="s">
        <v>27</v>
      </c>
      <c r="I68" s="1" t="s">
        <v>6</v>
      </c>
      <c r="J68" s="1" t="s">
        <v>21</v>
      </c>
      <c r="K68" s="1" t="s">
        <v>140</v>
      </c>
      <c r="L68" s="9">
        <f t="shared" si="4"/>
        <v>3</v>
      </c>
      <c r="M68" s="1" t="str">
        <f t="shared" si="2"/>
        <v>PÁLYÁZATI KIÍRÁSNAK MEGFELELŐEN (3)</v>
      </c>
      <c r="N68" s="1" t="s">
        <v>889</v>
      </c>
      <c r="O68" s="3" t="str">
        <f t="shared" si="3"/>
        <v>51.  </v>
      </c>
    </row>
    <row r="69" spans="1:15" ht="85.5" customHeight="1" x14ac:dyDescent="0.25">
      <c r="A69" s="25" t="str">
        <f t="shared" si="1"/>
        <v>52.</v>
      </c>
      <c r="B69" s="26">
        <f>IF(C69="-",0,COUNTIF($B$17:B68,"&gt;0")+1)</f>
        <v>52</v>
      </c>
      <c r="C69" s="27" t="str">
        <f>IF(AND(OR(IFERROR(SEARCH(KERESŐ!$D$10,E69)&gt;0,"-"),KERESŐ!$D$10=""),OR(IFERROR(SEARCH(KERESŐ!$D$11,F69)&gt;0,"-"),KERESŐ!$D$11=""),OR(KERESŐ!$D$12=I69,KERESŐ!$D$12=""),OR(KERESŐ!$D$7=G69,KERESŐ!$D$7=""),OR(IFERROR(SEARCH(KERESŐ!$D$8,N69)&gt;0,"-"),KERESŐ!$D$8=""),OR(KERESŐ!$D$6=J69,KERESŐ!$D$6="")),"megfelel","-")</f>
        <v>megfelel</v>
      </c>
      <c r="D69" s="1" t="s">
        <v>143</v>
      </c>
      <c r="E69" s="1" t="s">
        <v>473</v>
      </c>
      <c r="F69" s="1" t="s">
        <v>474</v>
      </c>
      <c r="G69" s="15" t="s">
        <v>709</v>
      </c>
      <c r="H69" s="1" t="s">
        <v>27</v>
      </c>
      <c r="I69" s="1" t="s">
        <v>6</v>
      </c>
      <c r="J69" s="1" t="s">
        <v>21</v>
      </c>
      <c r="K69" s="1" t="s">
        <v>142</v>
      </c>
      <c r="L69" s="9">
        <f t="shared" si="4"/>
        <v>3</v>
      </c>
      <c r="M69" s="1" t="str">
        <f t="shared" si="2"/>
        <v>PÁLYÁZATI KIÍRÁSNAK MEGFELELŐEN (3)</v>
      </c>
      <c r="N69" s="1" t="s">
        <v>889</v>
      </c>
      <c r="O69" s="3" t="str">
        <f t="shared" si="3"/>
        <v>52.  </v>
      </c>
    </row>
    <row r="70" spans="1:15" ht="85.5" customHeight="1" x14ac:dyDescent="0.25">
      <c r="A70" s="25" t="str">
        <f t="shared" si="1"/>
        <v>53.</v>
      </c>
      <c r="B70" s="26">
        <f>IF(C70="-",0,COUNTIF($B$17:B69,"&gt;0")+1)</f>
        <v>53</v>
      </c>
      <c r="C70" s="27" t="str">
        <f>IF(AND(OR(IFERROR(SEARCH(KERESŐ!$D$10,E70)&gt;0,"-"),KERESŐ!$D$10=""),OR(IFERROR(SEARCH(KERESŐ!$D$11,F70)&gt;0,"-"),KERESŐ!$D$11=""),OR(KERESŐ!$D$12=I70,KERESŐ!$D$12=""),OR(KERESŐ!$D$7=G70,KERESŐ!$D$7=""),OR(IFERROR(SEARCH(KERESŐ!$D$8,N70)&gt;0,"-"),KERESŐ!$D$8=""),OR(KERESŐ!$D$6=J70,KERESŐ!$D$6="")),"megfelel","-")</f>
        <v>megfelel</v>
      </c>
      <c r="D70" s="1" t="s">
        <v>147</v>
      </c>
      <c r="E70" s="1" t="s">
        <v>475</v>
      </c>
      <c r="F70" s="1" t="s">
        <v>476</v>
      </c>
      <c r="G70" s="15" t="s">
        <v>706</v>
      </c>
      <c r="H70" s="1" t="s">
        <v>144</v>
      </c>
      <c r="I70" s="1" t="s">
        <v>6</v>
      </c>
      <c r="J70" s="1" t="s">
        <v>730</v>
      </c>
      <c r="K70" s="1" t="s">
        <v>145</v>
      </c>
      <c r="L70" s="9">
        <f t="shared" si="4"/>
        <v>1</v>
      </c>
      <c r="M70" s="1" t="str">
        <f t="shared" si="2"/>
        <v>SZEPTEMBER (1)</v>
      </c>
      <c r="N70" s="3" t="s">
        <v>737</v>
      </c>
      <c r="O70" s="3" t="str">
        <f t="shared" si="3"/>
        <v>53.  </v>
      </c>
    </row>
    <row r="71" spans="1:15" ht="85.5" customHeight="1" x14ac:dyDescent="0.25">
      <c r="A71" s="25" t="str">
        <f t="shared" si="1"/>
        <v>54.</v>
      </c>
      <c r="B71" s="26">
        <f>IF(C71="-",0,COUNTIF($B$17:B70,"&gt;0")+1)</f>
        <v>54</v>
      </c>
      <c r="C71" s="27" t="str">
        <f>IF(AND(OR(IFERROR(SEARCH(KERESŐ!$D$10,E71)&gt;0,"-"),KERESŐ!$D$10=""),OR(IFERROR(SEARCH(KERESŐ!$D$11,F71)&gt;0,"-"),KERESŐ!$D$11=""),OR(KERESŐ!$D$12=I71,KERESŐ!$D$12=""),OR(KERESŐ!$D$7=G71,KERESŐ!$D$7=""),OR(IFERROR(SEARCH(KERESŐ!$D$8,N71)&gt;0,"-"),KERESŐ!$D$8=""),OR(KERESŐ!$D$6=J71,KERESŐ!$D$6="")),"megfelel","-")</f>
        <v>megfelel</v>
      </c>
      <c r="D71" s="1" t="s">
        <v>151</v>
      </c>
      <c r="E71" s="1" t="s">
        <v>1030</v>
      </c>
      <c r="F71" s="1" t="s">
        <v>1031</v>
      </c>
      <c r="G71" s="1" t="s">
        <v>1034</v>
      </c>
      <c r="H71" s="1" t="s">
        <v>1032</v>
      </c>
      <c r="I71" s="1" t="s">
        <v>31</v>
      </c>
      <c r="J71" s="1" t="s">
        <v>2</v>
      </c>
      <c r="K71" s="1" t="s">
        <v>1033</v>
      </c>
      <c r="L71" s="9">
        <f t="shared" si="4"/>
        <v>1</v>
      </c>
      <c r="M71" s="1" t="str">
        <f t="shared" si="2"/>
        <v>OKTÓBER-NOVEMBER-DECEMBER (1)</v>
      </c>
      <c r="N71" s="1" t="s">
        <v>736</v>
      </c>
      <c r="O71" s="3" t="str">
        <f t="shared" si="3"/>
        <v>54.  </v>
      </c>
    </row>
    <row r="72" spans="1:15" ht="85.5" customHeight="1" x14ac:dyDescent="0.25">
      <c r="A72" s="25" t="str">
        <f t="shared" si="1"/>
        <v>55.</v>
      </c>
      <c r="B72" s="26">
        <f>IF(C72="-",0,COUNTIF($B$17:B71,"&gt;0")+1)</f>
        <v>55</v>
      </c>
      <c r="C72" s="27" t="str">
        <f>IF(AND(OR(IFERROR(SEARCH(KERESŐ!$D$10,E72)&gt;0,"-"),KERESŐ!$D$10=""),OR(IFERROR(SEARCH(KERESŐ!$D$11,F72)&gt;0,"-"),KERESŐ!$D$11=""),OR(KERESŐ!$D$12=I72,KERESŐ!$D$12=""),OR(KERESŐ!$D$7=G72,KERESŐ!$D$7=""),OR(IFERROR(SEARCH(KERESŐ!$D$8,N72)&gt;0,"-"),KERESŐ!$D$8=""),OR(KERESŐ!$D$6=J72,KERESŐ!$D$6="")),"megfelel","-")</f>
        <v>megfelel</v>
      </c>
      <c r="D72" s="1" t="s">
        <v>153</v>
      </c>
      <c r="E72" s="1" t="s">
        <v>477</v>
      </c>
      <c r="F72" s="1" t="s">
        <v>647</v>
      </c>
      <c r="G72" s="15" t="s">
        <v>707</v>
      </c>
      <c r="H72" s="1" t="s">
        <v>148</v>
      </c>
      <c r="I72" s="1" t="s">
        <v>6</v>
      </c>
      <c r="J72" s="1" t="s">
        <v>149</v>
      </c>
      <c r="K72" s="1" t="s">
        <v>150</v>
      </c>
      <c r="L72" s="9">
        <f t="shared" si="4"/>
        <v>1</v>
      </c>
      <c r="M72" s="1" t="str">
        <f t="shared" ref="M72:M84" si="5">G72&amp;" ("&amp;L72&amp;")"</f>
        <v>NOVEMBER (1)</v>
      </c>
      <c r="N72" s="3" t="s">
        <v>736</v>
      </c>
      <c r="O72" s="3" t="str">
        <f t="shared" si="3"/>
        <v>55.  </v>
      </c>
    </row>
    <row r="73" spans="1:15" ht="85.5" customHeight="1" x14ac:dyDescent="0.25">
      <c r="A73" s="25" t="str">
        <f t="shared" si="1"/>
        <v>56.</v>
      </c>
      <c r="B73" s="26">
        <f>IF(C73="-",0,COUNTIF($B$17:B72,"&gt;0")+1)</f>
        <v>56</v>
      </c>
      <c r="C73" s="27" t="str">
        <f>IF(AND(OR(IFERROR(SEARCH(KERESŐ!$D$10,E73)&gt;0,"-"),KERESŐ!$D$10=""),OR(IFERROR(SEARCH(KERESŐ!$D$11,F73)&gt;0,"-"),KERESŐ!$D$11=""),OR(KERESŐ!$D$12=I73,KERESŐ!$D$12=""),OR(KERESŐ!$D$7=G73,KERESŐ!$D$7=""),OR(IFERROR(SEARCH(KERESŐ!$D$8,N73)&gt;0,"-"),KERESŐ!$D$8=""),OR(KERESŐ!$D$6=J73,KERESŐ!$D$6="")),"megfelel","-")</f>
        <v>megfelel</v>
      </c>
      <c r="D73" s="1" t="s">
        <v>157</v>
      </c>
      <c r="E73" s="1" t="s">
        <v>478</v>
      </c>
      <c r="F73" s="1" t="s">
        <v>648</v>
      </c>
      <c r="G73" s="15" t="s">
        <v>708</v>
      </c>
      <c r="H73" s="21" t="s">
        <v>888</v>
      </c>
      <c r="I73" s="1" t="s">
        <v>9</v>
      </c>
      <c r="J73" s="1" t="s">
        <v>2</v>
      </c>
      <c r="K73" s="1" t="s">
        <v>152</v>
      </c>
      <c r="L73" s="9">
        <f t="shared" si="4"/>
        <v>2</v>
      </c>
      <c r="M73" s="1" t="str">
        <f t="shared" si="5"/>
        <v>DECEMBER (2)</v>
      </c>
      <c r="N73" s="3" t="s">
        <v>736</v>
      </c>
      <c r="O73" s="3" t="str">
        <f t="shared" si="3"/>
        <v>56.  </v>
      </c>
    </row>
    <row r="74" spans="1:15" ht="85.5" customHeight="1" x14ac:dyDescent="0.25">
      <c r="A74" s="25" t="str">
        <f t="shared" si="1"/>
        <v>57.</v>
      </c>
      <c r="B74" s="26">
        <f>IF(C74="-",0,COUNTIF($B$17:B73,"&gt;0")+1)</f>
        <v>57</v>
      </c>
      <c r="C74" s="27" t="str">
        <f>IF(AND(OR(IFERROR(SEARCH(KERESŐ!$D$10,E74)&gt;0,"-"),KERESŐ!$D$10=""),OR(IFERROR(SEARCH(KERESŐ!$D$11,F74)&gt;0,"-"),KERESŐ!$D$11=""),OR(KERESŐ!$D$12=I74,KERESŐ!$D$12=""),OR(KERESŐ!$D$7=G74,KERESŐ!$D$7=""),OR(IFERROR(SEARCH(KERESŐ!$D$8,N74)&gt;0,"-"),KERESŐ!$D$8=""),OR(KERESŐ!$D$6=J74,KERESŐ!$D$6="")),"megfelel","-")</f>
        <v>megfelel</v>
      </c>
      <c r="D74" s="1" t="s">
        <v>160</v>
      </c>
      <c r="E74" s="1" t="s">
        <v>479</v>
      </c>
      <c r="F74" s="1" t="s">
        <v>649</v>
      </c>
      <c r="G74" s="15" t="s">
        <v>708</v>
      </c>
      <c r="H74" s="1" t="s">
        <v>154</v>
      </c>
      <c r="I74" s="1" t="s">
        <v>733</v>
      </c>
      <c r="J74" s="1" t="s">
        <v>2</v>
      </c>
      <c r="K74" s="1" t="s">
        <v>155</v>
      </c>
      <c r="L74" s="9">
        <f t="shared" si="4"/>
        <v>2</v>
      </c>
      <c r="M74" s="1" t="str">
        <f t="shared" si="5"/>
        <v>DECEMBER (2)</v>
      </c>
      <c r="N74" s="3" t="s">
        <v>740</v>
      </c>
      <c r="O74" s="3" t="str">
        <f t="shared" si="3"/>
        <v>57.  </v>
      </c>
    </row>
    <row r="75" spans="1:15" ht="85.5" customHeight="1" x14ac:dyDescent="0.25">
      <c r="A75" s="25" t="str">
        <f t="shared" si="1"/>
        <v>58.</v>
      </c>
      <c r="B75" s="26">
        <f>IF(C75="-",0,COUNTIF($B$17:B74,"&gt;0")+1)</f>
        <v>58</v>
      </c>
      <c r="C75" s="27" t="str">
        <f>IF(AND(OR(IFERROR(SEARCH(KERESŐ!$D$10,E75)&gt;0,"-"),KERESŐ!$D$10=""),OR(IFERROR(SEARCH(KERESŐ!$D$11,F75)&gt;0,"-"),KERESŐ!$D$11=""),OR(KERESŐ!$D$12=I75,KERESŐ!$D$12=""),OR(KERESŐ!$D$7=G75,KERESŐ!$D$7=""),OR(IFERROR(SEARCH(KERESŐ!$D$8,N75)&gt;0,"-"),KERESŐ!$D$8=""),OR(KERESŐ!$D$6=J75,KERESŐ!$D$6="")),"megfelel","-")</f>
        <v>megfelel</v>
      </c>
      <c r="D75" s="1" t="s">
        <v>162</v>
      </c>
      <c r="E75" s="1" t="s">
        <v>480</v>
      </c>
      <c r="F75" s="1" t="s">
        <v>650</v>
      </c>
      <c r="G75" s="15" t="s">
        <v>156</v>
      </c>
      <c r="H75" s="1" t="s">
        <v>158</v>
      </c>
      <c r="I75" s="1" t="s">
        <v>682</v>
      </c>
      <c r="J75" s="1" t="s">
        <v>2</v>
      </c>
      <c r="K75" s="1" t="s">
        <v>159</v>
      </c>
      <c r="L75" s="9">
        <f t="shared" si="4"/>
        <v>30</v>
      </c>
      <c r="M75" s="1" t="str">
        <f t="shared" si="5"/>
        <v>LEGKÉSŐBB DECEMBER 31-IG (30)</v>
      </c>
      <c r="N75" s="1" t="s">
        <v>739</v>
      </c>
      <c r="O75" s="3" t="str">
        <f t="shared" si="3"/>
        <v>58.  </v>
      </c>
    </row>
    <row r="76" spans="1:15" ht="85.5" customHeight="1" x14ac:dyDescent="0.25">
      <c r="A76" s="25" t="str">
        <f t="shared" si="1"/>
        <v>59.</v>
      </c>
      <c r="B76" s="26">
        <f>IF(C76="-",0,COUNTIF($B$17:B75,"&gt;0")+1)</f>
        <v>59</v>
      </c>
      <c r="C76" s="27" t="str">
        <f>IF(AND(OR(IFERROR(SEARCH(KERESŐ!$D$10,E76)&gt;0,"-"),KERESŐ!$D$10=""),OR(IFERROR(SEARCH(KERESŐ!$D$11,F76)&gt;0,"-"),KERESŐ!$D$11=""),OR(KERESŐ!$D$12=I76,KERESŐ!$D$12=""),OR(KERESŐ!$D$7=G76,KERESŐ!$D$7=""),OR(IFERROR(SEARCH(KERESŐ!$D$8,N76)&gt;0,"-"),KERESŐ!$D$8=""),OR(KERESŐ!$D$6=J76,KERESŐ!$D$6="")),"megfelel","-")</f>
        <v>megfelel</v>
      </c>
      <c r="D76" s="1" t="s">
        <v>165</v>
      </c>
      <c r="E76" s="1" t="s">
        <v>481</v>
      </c>
      <c r="F76" s="1" t="s">
        <v>482</v>
      </c>
      <c r="G76" s="15" t="s">
        <v>156</v>
      </c>
      <c r="H76" s="1" t="s">
        <v>158</v>
      </c>
      <c r="I76" s="1" t="s">
        <v>6</v>
      </c>
      <c r="J76" s="1" t="s">
        <v>2</v>
      </c>
      <c r="K76" s="1" t="s">
        <v>161</v>
      </c>
      <c r="L76" s="9">
        <f t="shared" si="4"/>
        <v>30</v>
      </c>
      <c r="M76" s="1" t="str">
        <f t="shared" si="5"/>
        <v>LEGKÉSŐBB DECEMBER 31-IG (30)</v>
      </c>
      <c r="N76" s="1" t="s">
        <v>739</v>
      </c>
      <c r="O76" s="3" t="str">
        <f t="shared" si="3"/>
        <v>59.  </v>
      </c>
    </row>
    <row r="77" spans="1:15" ht="85.5" customHeight="1" x14ac:dyDescent="0.25">
      <c r="A77" s="25" t="str">
        <f t="shared" si="1"/>
        <v>60.</v>
      </c>
      <c r="B77" s="26">
        <f>IF(C77="-",0,COUNTIF($B$17:B76,"&gt;0")+1)</f>
        <v>60</v>
      </c>
      <c r="C77" s="27" t="str">
        <f>IF(AND(OR(IFERROR(SEARCH(KERESŐ!$D$10,E77)&gt;0,"-"),KERESŐ!$D$10=""),OR(IFERROR(SEARCH(KERESŐ!$D$11,F77)&gt;0,"-"),KERESŐ!$D$11=""),OR(KERESŐ!$D$12=I77,KERESŐ!$D$12=""),OR(KERESŐ!$D$7=G77,KERESŐ!$D$7=""),OR(IFERROR(SEARCH(KERESŐ!$D$8,N77)&gt;0,"-"),KERESŐ!$D$8=""),OR(KERESŐ!$D$6=J77,KERESŐ!$D$6="")),"megfelel","-")</f>
        <v>megfelel</v>
      </c>
      <c r="D77" s="1" t="s">
        <v>167</v>
      </c>
      <c r="E77" s="1" t="s">
        <v>483</v>
      </c>
      <c r="F77" s="1" t="s">
        <v>484</v>
      </c>
      <c r="G77" s="15" t="s">
        <v>156</v>
      </c>
      <c r="H77" s="1" t="s">
        <v>163</v>
      </c>
      <c r="I77" s="1" t="s">
        <v>6</v>
      </c>
      <c r="J77" s="1" t="s">
        <v>2</v>
      </c>
      <c r="K77" s="1" t="s">
        <v>164</v>
      </c>
      <c r="L77" s="9">
        <f t="shared" si="4"/>
        <v>30</v>
      </c>
      <c r="M77" s="1" t="str">
        <f t="shared" si="5"/>
        <v>LEGKÉSŐBB DECEMBER 31-IG (30)</v>
      </c>
      <c r="N77" s="1" t="s">
        <v>735</v>
      </c>
      <c r="O77" s="3" t="str">
        <f t="shared" si="3"/>
        <v>60.  </v>
      </c>
    </row>
    <row r="78" spans="1:15" ht="85.5" customHeight="1" x14ac:dyDescent="0.25">
      <c r="A78" s="25" t="str">
        <f t="shared" si="1"/>
        <v>61.</v>
      </c>
      <c r="B78" s="26">
        <f>IF(C78="-",0,COUNTIF($B$17:B77,"&gt;0")+1)</f>
        <v>61</v>
      </c>
      <c r="C78" s="27" t="str">
        <f>IF(AND(OR(IFERROR(SEARCH(KERESŐ!$D$10,E78)&gt;0,"-"),KERESŐ!$D$10=""),OR(IFERROR(SEARCH(KERESŐ!$D$11,F78)&gt;0,"-"),KERESŐ!$D$11=""),OR(KERESŐ!$D$12=I78,KERESŐ!$D$12=""),OR(KERESŐ!$D$7=G78,KERESŐ!$D$7=""),OR(IFERROR(SEARCH(KERESŐ!$D$8,N78)&gt;0,"-"),KERESŐ!$D$8=""),OR(KERESŐ!$D$6=J78,KERESŐ!$D$6="")),"megfelel","-")</f>
        <v>megfelel</v>
      </c>
      <c r="D78" s="1" t="s">
        <v>169</v>
      </c>
      <c r="E78" s="1" t="s">
        <v>485</v>
      </c>
      <c r="F78" s="1" t="s">
        <v>1003</v>
      </c>
      <c r="G78" s="15" t="s">
        <v>156</v>
      </c>
      <c r="H78" s="1" t="s">
        <v>163</v>
      </c>
      <c r="I78" s="1" t="s">
        <v>6</v>
      </c>
      <c r="J78" s="1" t="s">
        <v>2</v>
      </c>
      <c r="K78" s="1" t="s">
        <v>166</v>
      </c>
      <c r="L78" s="9">
        <f t="shared" si="4"/>
        <v>30</v>
      </c>
      <c r="M78" s="1" t="str">
        <f t="shared" si="5"/>
        <v>LEGKÉSŐBB DECEMBER 31-IG (30)</v>
      </c>
      <c r="N78" s="1" t="s">
        <v>739</v>
      </c>
      <c r="O78" s="3" t="str">
        <f t="shared" si="3"/>
        <v>61.  </v>
      </c>
    </row>
    <row r="79" spans="1:15" ht="85.5" customHeight="1" x14ac:dyDescent="0.25">
      <c r="A79" s="25" t="str">
        <f t="shared" si="1"/>
        <v>62.</v>
      </c>
      <c r="B79" s="26">
        <f>IF(C79="-",0,COUNTIF($B$17:B78,"&gt;0")+1)</f>
        <v>62</v>
      </c>
      <c r="C79" s="27" t="str">
        <f>IF(AND(OR(IFERROR(SEARCH(KERESŐ!$D$10,E79)&gt;0,"-"),KERESŐ!$D$10=""),OR(IFERROR(SEARCH(KERESŐ!$D$11,F79)&gt;0,"-"),KERESŐ!$D$11=""),OR(KERESŐ!$D$12=I79,KERESŐ!$D$12=""),OR(KERESŐ!$D$7=G79,KERESŐ!$D$7=""),OR(IFERROR(SEARCH(KERESŐ!$D$8,N79)&gt;0,"-"),KERESŐ!$D$8=""),OR(KERESŐ!$D$6=J79,KERESŐ!$D$6="")),"megfelel","-")</f>
        <v>megfelel</v>
      </c>
      <c r="D79" s="1" t="s">
        <v>171</v>
      </c>
      <c r="E79" s="1" t="s">
        <v>486</v>
      </c>
      <c r="F79" s="1" t="s">
        <v>487</v>
      </c>
      <c r="G79" s="15" t="s">
        <v>156</v>
      </c>
      <c r="H79" s="1" t="s">
        <v>163</v>
      </c>
      <c r="I79" s="1" t="s">
        <v>6</v>
      </c>
      <c r="J79" s="1" t="s">
        <v>2</v>
      </c>
      <c r="K79" s="1" t="s">
        <v>168</v>
      </c>
      <c r="L79" s="9">
        <f t="shared" si="4"/>
        <v>30</v>
      </c>
      <c r="M79" s="1" t="str">
        <f t="shared" si="5"/>
        <v>LEGKÉSŐBB DECEMBER 31-IG (30)</v>
      </c>
      <c r="N79" s="1" t="s">
        <v>889</v>
      </c>
      <c r="O79" s="3" t="str">
        <f t="shared" si="3"/>
        <v>62.  </v>
      </c>
    </row>
    <row r="80" spans="1:15" ht="85.5" customHeight="1" x14ac:dyDescent="0.25">
      <c r="A80" s="25" t="str">
        <f t="shared" si="1"/>
        <v>63.</v>
      </c>
      <c r="B80" s="26">
        <f>IF(C80="-",0,COUNTIF($B$17:B79,"&gt;0")+1)</f>
        <v>63</v>
      </c>
      <c r="C80" s="27" t="str">
        <f>IF(AND(OR(IFERROR(SEARCH(KERESŐ!$D$10,E80)&gt;0,"-"),KERESŐ!$D$10=""),OR(IFERROR(SEARCH(KERESŐ!$D$11,F80)&gt;0,"-"),KERESŐ!$D$11=""),OR(KERESŐ!$D$12=I80,KERESŐ!$D$12=""),OR(KERESŐ!$D$7=G80,KERESŐ!$D$7=""),OR(IFERROR(SEARCH(KERESŐ!$D$8,N80)&gt;0,"-"),KERESŐ!$D$8=""),OR(KERESŐ!$D$6=J80,KERESŐ!$D$6="")),"megfelel","-")</f>
        <v>megfelel</v>
      </c>
      <c r="D80" s="1" t="s">
        <v>173</v>
      </c>
      <c r="E80" s="1" t="s">
        <v>488</v>
      </c>
      <c r="F80" s="1" t="s">
        <v>489</v>
      </c>
      <c r="G80" s="15" t="s">
        <v>156</v>
      </c>
      <c r="H80" s="1" t="s">
        <v>163</v>
      </c>
      <c r="I80" s="1" t="s">
        <v>6</v>
      </c>
      <c r="J80" s="1" t="s">
        <v>2</v>
      </c>
      <c r="K80" s="1" t="s">
        <v>170</v>
      </c>
      <c r="L80" s="9">
        <f t="shared" si="4"/>
        <v>30</v>
      </c>
      <c r="M80" s="1" t="str">
        <f t="shared" si="5"/>
        <v>LEGKÉSŐBB DECEMBER 31-IG (30)</v>
      </c>
      <c r="N80" s="1" t="s">
        <v>889</v>
      </c>
      <c r="O80" s="3" t="str">
        <f t="shared" si="3"/>
        <v>63.  </v>
      </c>
    </row>
    <row r="81" spans="1:15" ht="85.5" customHeight="1" x14ac:dyDescent="0.25">
      <c r="A81" s="25" t="str">
        <f t="shared" si="1"/>
        <v>64.</v>
      </c>
      <c r="B81" s="26">
        <f>IF(C81="-",0,COUNTIF($B$17:B80,"&gt;0")+1)</f>
        <v>64</v>
      </c>
      <c r="C81" s="27" t="str">
        <f>IF(AND(OR(IFERROR(SEARCH(KERESŐ!$D$10,E81)&gt;0,"-"),KERESŐ!$D$10=""),OR(IFERROR(SEARCH(KERESŐ!$D$11,F81)&gt;0,"-"),KERESŐ!$D$11=""),OR(KERESŐ!$D$12=I81,KERESŐ!$D$12=""),OR(KERESŐ!$D$7=G81,KERESŐ!$D$7=""),OR(IFERROR(SEARCH(KERESŐ!$D$8,N81)&gt;0,"-"),KERESŐ!$D$8=""),OR(KERESŐ!$D$6=J81,KERESŐ!$D$6="")),"megfelel","-")</f>
        <v>megfelel</v>
      </c>
      <c r="D81" s="1" t="s">
        <v>176</v>
      </c>
      <c r="E81" s="1" t="s">
        <v>490</v>
      </c>
      <c r="F81" s="1" t="s">
        <v>491</v>
      </c>
      <c r="G81" s="15" t="s">
        <v>156</v>
      </c>
      <c r="H81" s="1" t="s">
        <v>163</v>
      </c>
      <c r="I81" s="1" t="s">
        <v>6</v>
      </c>
      <c r="J81" s="1" t="s">
        <v>2</v>
      </c>
      <c r="K81" s="1" t="s">
        <v>172</v>
      </c>
      <c r="L81" s="9">
        <f t="shared" si="4"/>
        <v>30</v>
      </c>
      <c r="M81" s="1" t="str">
        <f t="shared" si="5"/>
        <v>LEGKÉSŐBB DECEMBER 31-IG (30)</v>
      </c>
      <c r="N81" s="1" t="s">
        <v>889</v>
      </c>
      <c r="O81" s="3" t="str">
        <f t="shared" si="3"/>
        <v>64.  </v>
      </c>
    </row>
    <row r="82" spans="1:15" ht="85.5" customHeight="1" x14ac:dyDescent="0.25">
      <c r="A82" s="25" t="str">
        <f t="shared" si="1"/>
        <v>65.</v>
      </c>
      <c r="B82" s="26">
        <f>IF(C82="-",0,COUNTIF($B$17:B81,"&gt;0")+1)</f>
        <v>65</v>
      </c>
      <c r="C82" s="27" t="str">
        <f>IF(AND(OR(IFERROR(SEARCH(KERESŐ!$D$10,E82)&gt;0,"-"),KERESŐ!$D$10=""),OR(IFERROR(SEARCH(KERESŐ!$D$11,F82)&gt;0,"-"),KERESŐ!$D$11=""),OR(KERESŐ!$D$12=I82,KERESŐ!$D$12=""),OR(KERESŐ!$D$7=G82,KERESŐ!$D$7=""),OR(IFERROR(SEARCH(KERESŐ!$D$8,N82)&gt;0,"-"),KERESŐ!$D$8=""),OR(KERESŐ!$D$6=J82,KERESŐ!$D$6="")),"megfelel","-")</f>
        <v>megfelel</v>
      </c>
      <c r="D82" s="1" t="s">
        <v>178</v>
      </c>
      <c r="E82" s="1" t="s">
        <v>492</v>
      </c>
      <c r="F82" s="1" t="s">
        <v>493</v>
      </c>
      <c r="G82" s="15" t="s">
        <v>156</v>
      </c>
      <c r="H82" s="1" t="s">
        <v>174</v>
      </c>
      <c r="I82" s="1" t="s">
        <v>6</v>
      </c>
      <c r="J82" s="1" t="s">
        <v>2</v>
      </c>
      <c r="K82" s="1" t="s">
        <v>175</v>
      </c>
      <c r="L82" s="9">
        <f t="shared" ref="L82:L113" si="6">COUNTIF($G$18:$G$169,G82)</f>
        <v>30</v>
      </c>
      <c r="M82" s="1" t="str">
        <f t="shared" si="5"/>
        <v>LEGKÉSŐBB DECEMBER 31-IG (30)</v>
      </c>
      <c r="N82" s="1" t="s">
        <v>889</v>
      </c>
      <c r="O82" s="3" t="str">
        <f t="shared" si="3"/>
        <v>65.  </v>
      </c>
    </row>
    <row r="83" spans="1:15" ht="85.5" customHeight="1" x14ac:dyDescent="0.25">
      <c r="A83" s="25" t="str">
        <f t="shared" ref="A83:A146" si="7">B83&amp;"."</f>
        <v>66.</v>
      </c>
      <c r="B83" s="26">
        <f>IF(C83="-",0,COUNTIF($B$17:B82,"&gt;0")+1)</f>
        <v>66</v>
      </c>
      <c r="C83" s="27" t="str">
        <f>IF(AND(OR(IFERROR(SEARCH(KERESŐ!$D$10,E83)&gt;0,"-"),KERESŐ!$D$10=""),OR(IFERROR(SEARCH(KERESŐ!$D$11,F83)&gt;0,"-"),KERESŐ!$D$11=""),OR(KERESŐ!$D$12=I83,KERESŐ!$D$12=""),OR(KERESŐ!$D$7=G83,KERESŐ!$D$7=""),OR(IFERROR(SEARCH(KERESŐ!$D$8,N83)&gt;0,"-"),KERESŐ!$D$8=""),OR(KERESŐ!$D$6=J83,KERESŐ!$D$6="")),"megfelel","-")</f>
        <v>megfelel</v>
      </c>
      <c r="D83" s="1" t="s">
        <v>181</v>
      </c>
      <c r="E83" s="1" t="s">
        <v>1004</v>
      </c>
      <c r="F83" s="1" t="s">
        <v>1005</v>
      </c>
      <c r="G83" s="15" t="s">
        <v>156</v>
      </c>
      <c r="H83" s="1" t="s">
        <v>163</v>
      </c>
      <c r="I83" s="1" t="s">
        <v>6</v>
      </c>
      <c r="J83" s="1" t="s">
        <v>2</v>
      </c>
      <c r="K83" s="1" t="s">
        <v>177</v>
      </c>
      <c r="L83" s="9">
        <f t="shared" si="6"/>
        <v>30</v>
      </c>
      <c r="M83" s="1" t="str">
        <f t="shared" si="5"/>
        <v>LEGKÉSŐBB DECEMBER 31-IG (30)</v>
      </c>
      <c r="N83" s="1" t="s">
        <v>896</v>
      </c>
      <c r="O83" s="3" t="str">
        <f t="shared" ref="O83:O146" si="8">TRIM(D83)</f>
        <v>66.  </v>
      </c>
    </row>
    <row r="84" spans="1:15" ht="85.5" customHeight="1" x14ac:dyDescent="0.25">
      <c r="A84" s="25" t="str">
        <f t="shared" si="7"/>
        <v>67.</v>
      </c>
      <c r="B84" s="26">
        <f>IF(C84="-",0,COUNTIF($B$17:B83,"&gt;0")+1)</f>
        <v>67</v>
      </c>
      <c r="C84" s="27" t="str">
        <f>IF(AND(OR(IFERROR(SEARCH(KERESŐ!$D$10,E84)&gt;0,"-"),KERESŐ!$D$10=""),OR(IFERROR(SEARCH(KERESŐ!$D$11,F84)&gt;0,"-"),KERESŐ!$D$11=""),OR(KERESŐ!$D$12=I84,KERESŐ!$D$12=""),OR(KERESŐ!$D$7=G84,KERESŐ!$D$7=""),OR(IFERROR(SEARCH(KERESŐ!$D$8,N84)&gt;0,"-"),KERESŐ!$D$8=""),OR(KERESŐ!$D$6=J84,KERESŐ!$D$6="")),"megfelel","-")</f>
        <v>megfelel</v>
      </c>
      <c r="D84" s="1" t="s">
        <v>183</v>
      </c>
      <c r="E84" s="1" t="s">
        <v>494</v>
      </c>
      <c r="F84" s="1" t="s">
        <v>495</v>
      </c>
      <c r="G84" s="15" t="s">
        <v>156</v>
      </c>
      <c r="H84" s="1" t="s">
        <v>163</v>
      </c>
      <c r="I84" s="1" t="s">
        <v>179</v>
      </c>
      <c r="J84" s="1" t="s">
        <v>2</v>
      </c>
      <c r="K84" s="1" t="s">
        <v>180</v>
      </c>
      <c r="L84" s="9">
        <f t="shared" si="6"/>
        <v>30</v>
      </c>
      <c r="M84" s="1" t="str">
        <f t="shared" si="5"/>
        <v>LEGKÉSŐBB DECEMBER 31-IG (30)</v>
      </c>
      <c r="N84" s="1" t="s">
        <v>735</v>
      </c>
      <c r="O84" s="3" t="str">
        <f t="shared" si="8"/>
        <v>67.  </v>
      </c>
    </row>
    <row r="85" spans="1:15" ht="85.5" customHeight="1" x14ac:dyDescent="0.25">
      <c r="A85" s="25" t="str">
        <f t="shared" si="7"/>
        <v>68.</v>
      </c>
      <c r="B85" s="26">
        <f>IF(C85="-",0,COUNTIF($B$17:B84,"&gt;0")+1)</f>
        <v>68</v>
      </c>
      <c r="C85" s="27" t="str">
        <f>IF(AND(OR(IFERROR(SEARCH(KERESŐ!$D$10,E85)&gt;0,"-"),KERESŐ!$D$10=""),OR(IFERROR(SEARCH(KERESŐ!$D$11,F85)&gt;0,"-"),KERESŐ!$D$11=""),OR(KERESŐ!$D$12=I85,KERESŐ!$D$12=""),OR(KERESŐ!$D$7=G85,KERESŐ!$D$7=""),OR(IFERROR(SEARCH(KERESŐ!$D$8,N85)&gt;0,"-"),KERESŐ!$D$8=""),OR(KERESŐ!$D$6=J85,KERESŐ!$D$6="")),"megfelel","-")</f>
        <v>megfelel</v>
      </c>
      <c r="D85" s="1" t="s">
        <v>184</v>
      </c>
      <c r="E85" s="1" t="s">
        <v>496</v>
      </c>
      <c r="F85" s="1" t="s">
        <v>497</v>
      </c>
      <c r="G85" s="15" t="s">
        <v>156</v>
      </c>
      <c r="H85" s="1" t="s">
        <v>163</v>
      </c>
      <c r="I85" s="1" t="s">
        <v>6</v>
      </c>
      <c r="J85" s="1" t="s">
        <v>2</v>
      </c>
      <c r="K85" s="1" t="s">
        <v>182</v>
      </c>
      <c r="L85" s="9">
        <f t="shared" si="6"/>
        <v>30</v>
      </c>
      <c r="M85" s="1" t="str">
        <f t="shared" ref="M85:M148" si="9">G85&amp;" ("&amp;L85&amp;")"</f>
        <v>LEGKÉSŐBB DECEMBER 31-IG (30)</v>
      </c>
      <c r="N85" s="3" t="s">
        <v>740</v>
      </c>
      <c r="O85" s="3" t="str">
        <f t="shared" si="8"/>
        <v>68.  </v>
      </c>
    </row>
    <row r="86" spans="1:15" ht="85.5" customHeight="1" x14ac:dyDescent="0.25">
      <c r="A86" s="25" t="str">
        <f t="shared" si="7"/>
        <v>69.</v>
      </c>
      <c r="B86" s="26">
        <f>IF(C86="-",0,COUNTIF($B$17:B85,"&gt;0")+1)</f>
        <v>69</v>
      </c>
      <c r="C86" s="27" t="str">
        <f>IF(AND(OR(IFERROR(SEARCH(KERESŐ!$D$10,E86)&gt;0,"-"),KERESŐ!$D$10=""),OR(IFERROR(SEARCH(KERESŐ!$D$11,F86)&gt;0,"-"),KERESŐ!$D$11=""),OR(KERESŐ!$D$12=I86,KERESŐ!$D$12=""),OR(KERESŐ!$D$7=G86,KERESŐ!$D$7=""),OR(IFERROR(SEARCH(KERESŐ!$D$8,N86)&gt;0,"-"),KERESŐ!$D$8=""),OR(KERESŐ!$D$6=J86,KERESŐ!$D$6="")),"megfelel","-")</f>
        <v>megfelel</v>
      </c>
      <c r="D86" s="1" t="s">
        <v>186</v>
      </c>
      <c r="E86" s="1" t="s">
        <v>498</v>
      </c>
      <c r="F86" s="1" t="s">
        <v>499</v>
      </c>
      <c r="G86" s="15" t="s">
        <v>156</v>
      </c>
      <c r="H86" s="1" t="s">
        <v>163</v>
      </c>
      <c r="I86" s="1" t="s">
        <v>6</v>
      </c>
      <c r="J86" s="1" t="s">
        <v>2</v>
      </c>
      <c r="K86" s="1" t="s">
        <v>1006</v>
      </c>
      <c r="L86" s="9">
        <f t="shared" si="6"/>
        <v>30</v>
      </c>
      <c r="M86" s="1" t="str">
        <f t="shared" si="9"/>
        <v>LEGKÉSŐBB DECEMBER 31-IG (30)</v>
      </c>
      <c r="N86" s="3" t="s">
        <v>740</v>
      </c>
      <c r="O86" s="3" t="str">
        <f t="shared" si="8"/>
        <v>69.  </v>
      </c>
    </row>
    <row r="87" spans="1:15" ht="85.5" customHeight="1" x14ac:dyDescent="0.25">
      <c r="A87" s="25" t="str">
        <f t="shared" si="7"/>
        <v>70.</v>
      </c>
      <c r="B87" s="26">
        <f>IF(C87="-",0,COUNTIF($B$17:B86,"&gt;0")+1)</f>
        <v>70</v>
      </c>
      <c r="C87" s="27" t="str">
        <f>IF(AND(OR(IFERROR(SEARCH(KERESŐ!$D$10,E87)&gt;0,"-"),KERESŐ!$D$10=""),OR(IFERROR(SEARCH(KERESŐ!$D$11,F87)&gt;0,"-"),KERESŐ!$D$11=""),OR(KERESŐ!$D$12=I87,KERESŐ!$D$12=""),OR(KERESŐ!$D$7=G87,KERESŐ!$D$7=""),OR(IFERROR(SEARCH(KERESŐ!$D$8,N87)&gt;0,"-"),KERESŐ!$D$8=""),OR(KERESŐ!$D$6=J87,KERESŐ!$D$6="")),"megfelel","-")</f>
        <v>megfelel</v>
      </c>
      <c r="D87" s="1" t="s">
        <v>189</v>
      </c>
      <c r="E87" s="1" t="s">
        <v>500</v>
      </c>
      <c r="F87" s="1" t="s">
        <v>501</v>
      </c>
      <c r="G87" s="15" t="s">
        <v>156</v>
      </c>
      <c r="H87" s="1" t="s">
        <v>163</v>
      </c>
      <c r="I87" s="1" t="s">
        <v>6</v>
      </c>
      <c r="J87" s="1" t="s">
        <v>2</v>
      </c>
      <c r="K87" s="1" t="s">
        <v>185</v>
      </c>
      <c r="L87" s="9">
        <f t="shared" si="6"/>
        <v>30</v>
      </c>
      <c r="M87" s="1" t="str">
        <f t="shared" si="9"/>
        <v>LEGKÉSŐBB DECEMBER 31-IG (30)</v>
      </c>
      <c r="N87" s="1" t="s">
        <v>735</v>
      </c>
      <c r="O87" s="3" t="str">
        <f t="shared" si="8"/>
        <v>70.  </v>
      </c>
    </row>
    <row r="88" spans="1:15" ht="85.5" customHeight="1" x14ac:dyDescent="0.25">
      <c r="A88" s="25" t="str">
        <f t="shared" si="7"/>
        <v>71.</v>
      </c>
      <c r="B88" s="26">
        <f>IF(C88="-",0,COUNTIF($B$17:B87,"&gt;0")+1)</f>
        <v>71</v>
      </c>
      <c r="C88" s="27" t="str">
        <f>IF(AND(OR(IFERROR(SEARCH(KERESŐ!$D$10,E88)&gt;0,"-"),KERESŐ!$D$10=""),OR(IFERROR(SEARCH(KERESŐ!$D$11,F88)&gt;0,"-"),KERESŐ!$D$11=""),OR(KERESŐ!$D$12=I88,KERESŐ!$D$12=""),OR(KERESŐ!$D$7=G88,KERESŐ!$D$7=""),OR(IFERROR(SEARCH(KERESŐ!$D$8,N88)&gt;0,"-"),KERESŐ!$D$8=""),OR(KERESŐ!$D$6=J88,KERESŐ!$D$6="")),"megfelel","-")</f>
        <v>megfelel</v>
      </c>
      <c r="D88" s="1" t="s">
        <v>191</v>
      </c>
      <c r="E88" s="1" t="s">
        <v>502</v>
      </c>
      <c r="F88" s="1" t="s">
        <v>1021</v>
      </c>
      <c r="G88" s="15" t="s">
        <v>156</v>
      </c>
      <c r="H88" s="1" t="s">
        <v>163</v>
      </c>
      <c r="I88" s="1" t="s">
        <v>680</v>
      </c>
      <c r="J88" s="1" t="s">
        <v>2</v>
      </c>
      <c r="K88" s="1" t="s">
        <v>188</v>
      </c>
      <c r="L88" s="9">
        <f t="shared" si="6"/>
        <v>30</v>
      </c>
      <c r="M88" s="1" t="str">
        <f t="shared" si="9"/>
        <v>LEGKÉSŐBB DECEMBER 31-IG (30)</v>
      </c>
      <c r="N88" s="1" t="s">
        <v>896</v>
      </c>
      <c r="O88" s="3" t="str">
        <f t="shared" si="8"/>
        <v>71.  </v>
      </c>
    </row>
    <row r="89" spans="1:15" ht="85.5" customHeight="1" x14ac:dyDescent="0.25">
      <c r="A89" s="25" t="str">
        <f t="shared" si="7"/>
        <v>72.</v>
      </c>
      <c r="B89" s="26">
        <f>IF(C89="-",0,COUNTIF($B$17:B88,"&gt;0")+1)</f>
        <v>72</v>
      </c>
      <c r="C89" s="27" t="str">
        <f>IF(AND(OR(IFERROR(SEARCH(KERESŐ!$D$10,E89)&gt;0,"-"),KERESŐ!$D$10=""),OR(IFERROR(SEARCH(KERESŐ!$D$11,F89)&gt;0,"-"),KERESŐ!$D$11=""),OR(KERESŐ!$D$12=I89,KERESŐ!$D$12=""),OR(KERESŐ!$D$7=G89,KERESŐ!$D$7=""),OR(IFERROR(SEARCH(KERESŐ!$D$8,N89)&gt;0,"-"),KERESŐ!$D$8=""),OR(KERESŐ!$D$6=J89,KERESŐ!$D$6="")),"megfelel","-")</f>
        <v>megfelel</v>
      </c>
      <c r="D89" s="1" t="s">
        <v>193</v>
      </c>
      <c r="E89" s="1" t="s">
        <v>503</v>
      </c>
      <c r="F89" s="1" t="s">
        <v>504</v>
      </c>
      <c r="G89" s="15" t="s">
        <v>156</v>
      </c>
      <c r="H89" s="1" t="s">
        <v>163</v>
      </c>
      <c r="I89" s="1" t="s">
        <v>680</v>
      </c>
      <c r="J89" s="1" t="s">
        <v>2</v>
      </c>
      <c r="K89" s="1" t="s">
        <v>190</v>
      </c>
      <c r="L89" s="9">
        <f t="shared" si="6"/>
        <v>30</v>
      </c>
      <c r="M89" s="1" t="str">
        <f t="shared" si="9"/>
        <v>LEGKÉSŐBB DECEMBER 31-IG (30)</v>
      </c>
      <c r="N89" s="1" t="s">
        <v>896</v>
      </c>
      <c r="O89" s="3" t="str">
        <f t="shared" si="8"/>
        <v>72.  </v>
      </c>
    </row>
    <row r="90" spans="1:15" ht="85.5" customHeight="1" x14ac:dyDescent="0.25">
      <c r="A90" s="25" t="str">
        <f t="shared" si="7"/>
        <v>73.</v>
      </c>
      <c r="B90" s="26">
        <f>IF(C90="-",0,COUNTIF($B$17:B89,"&gt;0")+1)</f>
        <v>73</v>
      </c>
      <c r="C90" s="27" t="str">
        <f>IF(AND(OR(IFERROR(SEARCH(KERESŐ!$D$10,E90)&gt;0,"-"),KERESŐ!$D$10=""),OR(IFERROR(SEARCH(KERESŐ!$D$11,F90)&gt;0,"-"),KERESŐ!$D$11=""),OR(KERESŐ!$D$12=I90,KERESŐ!$D$12=""),OR(KERESŐ!$D$7=G90,KERESŐ!$D$7=""),OR(IFERROR(SEARCH(KERESŐ!$D$8,N90)&gt;0,"-"),KERESŐ!$D$8=""),OR(KERESŐ!$D$6=J90,KERESŐ!$D$6="")),"megfelel","-")</f>
        <v>megfelel</v>
      </c>
      <c r="D90" s="1" t="s">
        <v>197</v>
      </c>
      <c r="E90" s="1" t="s">
        <v>505</v>
      </c>
      <c r="F90" s="1" t="s">
        <v>506</v>
      </c>
      <c r="G90" s="15" t="s">
        <v>156</v>
      </c>
      <c r="H90" s="1" t="s">
        <v>163</v>
      </c>
      <c r="I90" s="1" t="s">
        <v>6</v>
      </c>
      <c r="J90" s="1" t="s">
        <v>2</v>
      </c>
      <c r="K90" s="1" t="s">
        <v>192</v>
      </c>
      <c r="L90" s="9">
        <f t="shared" si="6"/>
        <v>30</v>
      </c>
      <c r="M90" s="1" t="str">
        <f t="shared" si="9"/>
        <v>LEGKÉSŐBB DECEMBER 31-IG (30)</v>
      </c>
      <c r="N90" s="1" t="s">
        <v>739</v>
      </c>
      <c r="O90" s="3" t="str">
        <f t="shared" si="8"/>
        <v>73.  </v>
      </c>
    </row>
    <row r="91" spans="1:15" ht="85.5" customHeight="1" x14ac:dyDescent="0.25">
      <c r="A91" s="25" t="str">
        <f t="shared" si="7"/>
        <v>74.</v>
      </c>
      <c r="B91" s="26">
        <f>IF(C91="-",0,COUNTIF($B$17:B90,"&gt;0")+1)</f>
        <v>74</v>
      </c>
      <c r="C91" s="27" t="str">
        <f>IF(AND(OR(IFERROR(SEARCH(KERESŐ!$D$10,E91)&gt;0,"-"),KERESŐ!$D$10=""),OR(IFERROR(SEARCH(KERESŐ!$D$11,F91)&gt;0,"-"),KERESŐ!$D$11=""),OR(KERESŐ!$D$12=I91,KERESŐ!$D$12=""),OR(KERESŐ!$D$7=G91,KERESŐ!$D$7=""),OR(IFERROR(SEARCH(KERESŐ!$D$8,N91)&gt;0,"-"),KERESŐ!$D$8=""),OR(KERESŐ!$D$6=J91,KERESŐ!$D$6="")),"megfelel","-")</f>
        <v>megfelel</v>
      </c>
      <c r="D91" s="1" t="s">
        <v>199</v>
      </c>
      <c r="E91" s="1" t="s">
        <v>507</v>
      </c>
      <c r="F91" s="1" t="s">
        <v>651</v>
      </c>
      <c r="G91" s="15" t="s">
        <v>156</v>
      </c>
      <c r="H91" s="1" t="s">
        <v>163</v>
      </c>
      <c r="I91" s="1" t="s">
        <v>194</v>
      </c>
      <c r="J91" s="1" t="s">
        <v>195</v>
      </c>
      <c r="K91" s="1" t="s">
        <v>196</v>
      </c>
      <c r="L91" s="9">
        <f t="shared" si="6"/>
        <v>30</v>
      </c>
      <c r="M91" s="1" t="str">
        <f t="shared" si="9"/>
        <v>LEGKÉSŐBB DECEMBER 31-IG (30)</v>
      </c>
      <c r="N91" s="3" t="s">
        <v>738</v>
      </c>
      <c r="O91" s="3" t="str">
        <f t="shared" si="8"/>
        <v>74.  </v>
      </c>
    </row>
    <row r="92" spans="1:15" ht="85.5" customHeight="1" x14ac:dyDescent="0.25">
      <c r="A92" s="25" t="str">
        <f t="shared" si="7"/>
        <v>75.</v>
      </c>
      <c r="B92" s="26">
        <f>IF(C92="-",0,COUNTIF($B$17:B91,"&gt;0")+1)</f>
        <v>75</v>
      </c>
      <c r="C92" s="27" t="str">
        <f>IF(AND(OR(IFERROR(SEARCH(KERESŐ!$D$10,E92)&gt;0,"-"),KERESŐ!$D$10=""),OR(IFERROR(SEARCH(KERESŐ!$D$11,F92)&gt;0,"-"),KERESŐ!$D$11=""),OR(KERESŐ!$D$12=I92,KERESŐ!$D$12=""),OR(KERESŐ!$D$7=G92,KERESŐ!$D$7=""),OR(IFERROR(SEARCH(KERESŐ!$D$8,N92)&gt;0,"-"),KERESŐ!$D$8=""),OR(KERESŐ!$D$6=J92,KERESŐ!$D$6="")),"megfelel","-")</f>
        <v>megfelel</v>
      </c>
      <c r="D92" s="1" t="s">
        <v>200</v>
      </c>
      <c r="E92" s="1" t="s">
        <v>508</v>
      </c>
      <c r="F92" s="1" t="s">
        <v>509</v>
      </c>
      <c r="G92" s="15" t="s">
        <v>156</v>
      </c>
      <c r="H92" s="1" t="s">
        <v>163</v>
      </c>
      <c r="I92" s="1" t="s">
        <v>194</v>
      </c>
      <c r="J92" s="1" t="s">
        <v>195</v>
      </c>
      <c r="K92" s="1" t="s">
        <v>198</v>
      </c>
      <c r="L92" s="9">
        <f t="shared" si="6"/>
        <v>30</v>
      </c>
      <c r="M92" s="1" t="str">
        <f t="shared" si="9"/>
        <v>LEGKÉSŐBB DECEMBER 31-IG (30)</v>
      </c>
      <c r="N92" s="3" t="s">
        <v>738</v>
      </c>
      <c r="O92" s="3" t="str">
        <f t="shared" si="8"/>
        <v>75.  </v>
      </c>
    </row>
    <row r="93" spans="1:15" ht="85.5" customHeight="1" x14ac:dyDescent="0.25">
      <c r="A93" s="25" t="str">
        <f t="shared" si="7"/>
        <v>76.</v>
      </c>
      <c r="B93" s="26">
        <f>IF(C93="-",0,COUNTIF($B$17:B92,"&gt;0")+1)</f>
        <v>76</v>
      </c>
      <c r="C93" s="27" t="str">
        <f>IF(AND(OR(IFERROR(SEARCH(KERESŐ!$D$10,E93)&gt;0,"-"),KERESŐ!$D$10=""),OR(IFERROR(SEARCH(KERESŐ!$D$11,F93)&gt;0,"-"),KERESŐ!$D$11=""),OR(KERESŐ!$D$12=I93,KERESŐ!$D$12=""),OR(KERESŐ!$D$7=G93,KERESŐ!$D$7=""),OR(IFERROR(SEARCH(KERESŐ!$D$8,N93)&gt;0,"-"),KERESŐ!$D$8=""),OR(KERESŐ!$D$6=J93,KERESŐ!$D$6="")),"megfelel","-")</f>
        <v>megfelel</v>
      </c>
      <c r="D93" s="1" t="s">
        <v>202</v>
      </c>
      <c r="E93" s="1" t="s">
        <v>510</v>
      </c>
      <c r="F93" s="1" t="s">
        <v>511</v>
      </c>
      <c r="G93" s="15" t="s">
        <v>156</v>
      </c>
      <c r="H93" s="1" t="s">
        <v>163</v>
      </c>
      <c r="I93" s="1" t="s">
        <v>194</v>
      </c>
      <c r="J93" s="1" t="s">
        <v>195</v>
      </c>
      <c r="K93" s="1" t="s">
        <v>198</v>
      </c>
      <c r="L93" s="9">
        <f t="shared" si="6"/>
        <v>30</v>
      </c>
      <c r="M93" s="1" t="str">
        <f t="shared" si="9"/>
        <v>LEGKÉSŐBB DECEMBER 31-IG (30)</v>
      </c>
      <c r="N93" s="3" t="s">
        <v>738</v>
      </c>
      <c r="O93" s="3" t="str">
        <f t="shared" si="8"/>
        <v>76.  </v>
      </c>
    </row>
    <row r="94" spans="1:15" ht="85.5" customHeight="1" x14ac:dyDescent="0.25">
      <c r="A94" s="25" t="str">
        <f t="shared" si="7"/>
        <v>77.</v>
      </c>
      <c r="B94" s="26">
        <f>IF(C94="-",0,COUNTIF($B$17:B93,"&gt;0")+1)</f>
        <v>77</v>
      </c>
      <c r="C94" s="27" t="str">
        <f>IF(AND(OR(IFERROR(SEARCH(KERESŐ!$D$10,E94)&gt;0,"-"),KERESŐ!$D$10=""),OR(IFERROR(SEARCH(KERESŐ!$D$11,F94)&gt;0,"-"),KERESŐ!$D$11=""),OR(KERESŐ!$D$12=I94,KERESŐ!$D$12=""),OR(KERESŐ!$D$7=G94,KERESŐ!$D$7=""),OR(IFERROR(SEARCH(KERESŐ!$D$8,N94)&gt;0,"-"),KERESŐ!$D$8=""),OR(KERESŐ!$D$6=J94,KERESŐ!$D$6="")),"megfelel","-")</f>
        <v>megfelel</v>
      </c>
      <c r="D94" s="1" t="s">
        <v>204</v>
      </c>
      <c r="E94" s="1" t="s">
        <v>512</v>
      </c>
      <c r="F94" s="1" t="s">
        <v>513</v>
      </c>
      <c r="G94" s="15" t="s">
        <v>156</v>
      </c>
      <c r="H94" s="1" t="s">
        <v>163</v>
      </c>
      <c r="I94" s="1" t="s">
        <v>6</v>
      </c>
      <c r="J94" s="1" t="s">
        <v>2</v>
      </c>
      <c r="K94" s="1" t="s">
        <v>201</v>
      </c>
      <c r="L94" s="9">
        <f t="shared" si="6"/>
        <v>30</v>
      </c>
      <c r="M94" s="1" t="str">
        <f t="shared" si="9"/>
        <v>LEGKÉSŐBB DECEMBER 31-IG (30)</v>
      </c>
      <c r="N94" s="1" t="s">
        <v>889</v>
      </c>
      <c r="O94" s="3" t="str">
        <f t="shared" si="8"/>
        <v>77.  </v>
      </c>
    </row>
    <row r="95" spans="1:15" ht="85.5" customHeight="1" x14ac:dyDescent="0.25">
      <c r="A95" s="25" t="str">
        <f t="shared" si="7"/>
        <v>78.</v>
      </c>
      <c r="B95" s="26">
        <f>IF(C95="-",0,COUNTIF($B$17:B94,"&gt;0")+1)</f>
        <v>78</v>
      </c>
      <c r="C95" s="27" t="str">
        <f>IF(AND(OR(IFERROR(SEARCH(KERESŐ!$D$10,E95)&gt;0,"-"),KERESŐ!$D$10=""),OR(IFERROR(SEARCH(KERESŐ!$D$11,F95)&gt;0,"-"),KERESŐ!$D$11=""),OR(KERESŐ!$D$12=I95,KERESŐ!$D$12=""),OR(KERESŐ!$D$7=G95,KERESŐ!$D$7=""),OR(IFERROR(SEARCH(KERESŐ!$D$8,N95)&gt;0,"-"),KERESŐ!$D$8=""),OR(KERESŐ!$D$6=J95,KERESŐ!$D$6="")),"megfelel","-")</f>
        <v>megfelel</v>
      </c>
      <c r="D95" s="1" t="s">
        <v>206</v>
      </c>
      <c r="E95" s="1" t="s">
        <v>514</v>
      </c>
      <c r="F95" s="1" t="s">
        <v>515</v>
      </c>
      <c r="G95" s="15" t="s">
        <v>156</v>
      </c>
      <c r="H95" s="1" t="s">
        <v>163</v>
      </c>
      <c r="I95" s="1" t="s">
        <v>6</v>
      </c>
      <c r="J95" s="1" t="s">
        <v>2</v>
      </c>
      <c r="K95" s="1" t="s">
        <v>203</v>
      </c>
      <c r="L95" s="9">
        <f t="shared" si="6"/>
        <v>30</v>
      </c>
      <c r="M95" s="1" t="str">
        <f t="shared" si="9"/>
        <v>LEGKÉSŐBB DECEMBER 31-IG (30)</v>
      </c>
      <c r="N95" s="1" t="s">
        <v>889</v>
      </c>
      <c r="O95" s="3" t="str">
        <f t="shared" si="8"/>
        <v>78.  </v>
      </c>
    </row>
    <row r="96" spans="1:15" ht="85.5" customHeight="1" x14ac:dyDescent="0.25">
      <c r="A96" s="25" t="str">
        <f t="shared" si="7"/>
        <v>79.</v>
      </c>
      <c r="B96" s="26">
        <f>IF(C96="-",0,COUNTIF($B$17:B95,"&gt;0")+1)</f>
        <v>79</v>
      </c>
      <c r="C96" s="27" t="str">
        <f>IF(AND(OR(IFERROR(SEARCH(KERESŐ!$D$10,E96)&gt;0,"-"),KERESŐ!$D$10=""),OR(IFERROR(SEARCH(KERESŐ!$D$11,F96)&gt;0,"-"),KERESŐ!$D$11=""),OR(KERESŐ!$D$12=I96,KERESŐ!$D$12=""),OR(KERESŐ!$D$7=G96,KERESŐ!$D$7=""),OR(IFERROR(SEARCH(KERESŐ!$D$8,N96)&gt;0,"-"),KERESŐ!$D$8=""),OR(KERESŐ!$D$6=J96,KERESŐ!$D$6="")),"megfelel","-")</f>
        <v>megfelel</v>
      </c>
      <c r="D96" s="1" t="s">
        <v>208</v>
      </c>
      <c r="E96" s="1" t="s">
        <v>516</v>
      </c>
      <c r="F96" s="1" t="s">
        <v>517</v>
      </c>
      <c r="G96" s="15" t="s">
        <v>156</v>
      </c>
      <c r="H96" s="1" t="s">
        <v>163</v>
      </c>
      <c r="I96" s="1" t="s">
        <v>6</v>
      </c>
      <c r="J96" s="1" t="s">
        <v>2</v>
      </c>
      <c r="K96" s="1" t="s">
        <v>205</v>
      </c>
      <c r="L96" s="9">
        <f t="shared" si="6"/>
        <v>30</v>
      </c>
      <c r="M96" s="1" t="str">
        <f t="shared" si="9"/>
        <v>LEGKÉSŐBB DECEMBER 31-IG (30)</v>
      </c>
      <c r="N96" s="1" t="s">
        <v>889</v>
      </c>
      <c r="O96" s="3" t="str">
        <f t="shared" si="8"/>
        <v>79.  </v>
      </c>
    </row>
    <row r="97" spans="1:15" ht="85.5" customHeight="1" x14ac:dyDescent="0.25">
      <c r="A97" s="25" t="str">
        <f t="shared" si="7"/>
        <v>80.</v>
      </c>
      <c r="B97" s="26">
        <f>IF(C97="-",0,COUNTIF($B$17:B96,"&gt;0")+1)</f>
        <v>80</v>
      </c>
      <c r="C97" s="27" t="str">
        <f>IF(AND(OR(IFERROR(SEARCH(KERESŐ!$D$10,E97)&gt;0,"-"),KERESŐ!$D$10=""),OR(IFERROR(SEARCH(KERESŐ!$D$11,F97)&gt;0,"-"),KERESŐ!$D$11=""),OR(KERESŐ!$D$12=I97,KERESŐ!$D$12=""),OR(KERESŐ!$D$7=G97,KERESŐ!$D$7=""),OR(IFERROR(SEARCH(KERESŐ!$D$8,N97)&gt;0,"-"),KERESŐ!$D$8=""),OR(KERESŐ!$D$6=J97,KERESŐ!$D$6="")),"megfelel","-")</f>
        <v>megfelel</v>
      </c>
      <c r="D97" s="1" t="s">
        <v>210</v>
      </c>
      <c r="E97" s="1" t="s">
        <v>518</v>
      </c>
      <c r="F97" s="1" t="s">
        <v>519</v>
      </c>
      <c r="G97" s="15" t="s">
        <v>156</v>
      </c>
      <c r="H97" s="1" t="s">
        <v>163</v>
      </c>
      <c r="I97" s="1" t="s">
        <v>6</v>
      </c>
      <c r="J97" s="1" t="s">
        <v>2</v>
      </c>
      <c r="K97" s="1" t="s">
        <v>207</v>
      </c>
      <c r="L97" s="9">
        <f t="shared" si="6"/>
        <v>30</v>
      </c>
      <c r="M97" s="1" t="str">
        <f t="shared" si="9"/>
        <v>LEGKÉSŐBB DECEMBER 31-IG (30)</v>
      </c>
      <c r="N97" s="1" t="s">
        <v>889</v>
      </c>
      <c r="O97" s="3" t="str">
        <f t="shared" si="8"/>
        <v>80.  </v>
      </c>
    </row>
    <row r="98" spans="1:15" ht="85.5" customHeight="1" x14ac:dyDescent="0.25">
      <c r="A98" s="25" t="str">
        <f t="shared" si="7"/>
        <v>81.</v>
      </c>
      <c r="B98" s="26">
        <f>IF(C98="-",0,COUNTIF($B$17:B97,"&gt;0")+1)</f>
        <v>81</v>
      </c>
      <c r="C98" s="27" t="str">
        <f>IF(AND(OR(IFERROR(SEARCH(KERESŐ!$D$10,E98)&gt;0,"-"),KERESŐ!$D$10=""),OR(IFERROR(SEARCH(KERESŐ!$D$11,F98)&gt;0,"-"),KERESŐ!$D$11=""),OR(KERESŐ!$D$12=I98,KERESŐ!$D$12=""),OR(KERESŐ!$D$7=G98,KERESŐ!$D$7=""),OR(IFERROR(SEARCH(KERESŐ!$D$8,N98)&gt;0,"-"),KERESŐ!$D$8=""),OR(KERESŐ!$D$6=J98,KERESŐ!$D$6="")),"megfelel","-")</f>
        <v>megfelel</v>
      </c>
      <c r="D98" s="1" t="s">
        <v>214</v>
      </c>
      <c r="E98" s="1" t="s">
        <v>520</v>
      </c>
      <c r="F98" s="1" t="s">
        <v>521</v>
      </c>
      <c r="G98" s="15" t="s">
        <v>156</v>
      </c>
      <c r="H98" s="1" t="s">
        <v>163</v>
      </c>
      <c r="I98" s="1" t="s">
        <v>55</v>
      </c>
      <c r="J98" s="1" t="s">
        <v>2</v>
      </c>
      <c r="K98" s="1" t="s">
        <v>209</v>
      </c>
      <c r="L98" s="9">
        <f t="shared" si="6"/>
        <v>30</v>
      </c>
      <c r="M98" s="1" t="str">
        <f t="shared" si="9"/>
        <v>LEGKÉSŐBB DECEMBER 31-IG (30)</v>
      </c>
      <c r="N98" s="1" t="s">
        <v>739</v>
      </c>
      <c r="O98" s="3" t="str">
        <f t="shared" si="8"/>
        <v>81.  </v>
      </c>
    </row>
    <row r="99" spans="1:15" ht="85.5" customHeight="1" x14ac:dyDescent="0.25">
      <c r="A99" s="25" t="str">
        <f t="shared" si="7"/>
        <v>82.</v>
      </c>
      <c r="B99" s="26">
        <f>IF(C99="-",0,COUNTIF($B$17:B98,"&gt;0")+1)</f>
        <v>82</v>
      </c>
      <c r="C99" s="27" t="str">
        <f>IF(AND(OR(IFERROR(SEARCH(KERESŐ!$D$10,E99)&gt;0,"-"),KERESŐ!$D$10=""),OR(IFERROR(SEARCH(KERESŐ!$D$11,F99)&gt;0,"-"),KERESŐ!$D$11=""),OR(KERESŐ!$D$12=I99,KERESŐ!$D$12=""),OR(KERESŐ!$D$7=G99,KERESŐ!$D$7=""),OR(IFERROR(SEARCH(KERESŐ!$D$8,N99)&gt;0,"-"),KERESŐ!$D$8=""),OR(KERESŐ!$D$6=J99,KERESŐ!$D$6="")),"megfelel","-")</f>
        <v>megfelel</v>
      </c>
      <c r="D99" s="1" t="s">
        <v>217</v>
      </c>
      <c r="E99" s="1" t="s">
        <v>522</v>
      </c>
      <c r="F99" s="1" t="s">
        <v>523</v>
      </c>
      <c r="G99" s="15" t="s">
        <v>715</v>
      </c>
      <c r="H99" s="1" t="s">
        <v>211</v>
      </c>
      <c r="I99" s="1" t="s">
        <v>212</v>
      </c>
      <c r="J99" s="1" t="s">
        <v>2</v>
      </c>
      <c r="K99" s="1" t="s">
        <v>213</v>
      </c>
      <c r="L99" s="9">
        <f t="shared" si="6"/>
        <v>1</v>
      </c>
      <c r="M99" s="1" t="str">
        <f t="shared" si="9"/>
        <v>ÉV KÖZBEN FOLYAMATOSAN (1)</v>
      </c>
      <c r="N99" s="1" t="s">
        <v>889</v>
      </c>
      <c r="O99" s="3" t="str">
        <f t="shared" si="8"/>
        <v>82.  </v>
      </c>
    </row>
    <row r="100" spans="1:15" ht="85.5" customHeight="1" x14ac:dyDescent="0.25">
      <c r="A100" s="25" t="str">
        <f t="shared" si="7"/>
        <v>83.</v>
      </c>
      <c r="B100" s="26">
        <f>IF(C100="-",0,COUNTIF($B$17:B99,"&gt;0")+1)</f>
        <v>83</v>
      </c>
      <c r="C100" s="27" t="str">
        <f>IF(AND(OR(IFERROR(SEARCH(KERESŐ!$D$10,E100)&gt;0,"-"),KERESŐ!$D$10=""),OR(IFERROR(SEARCH(KERESŐ!$D$11,F100)&gt;0,"-"),KERESŐ!$D$11=""),OR(KERESŐ!$D$12=I100,KERESŐ!$D$12=""),OR(KERESŐ!$D$7=G100,KERESŐ!$D$7=""),OR(IFERROR(SEARCH(KERESŐ!$D$8,N100)&gt;0,"-"),KERESŐ!$D$8=""),OR(KERESŐ!$D$6=J100,KERESŐ!$D$6="")),"megfelel","-")</f>
        <v>megfelel</v>
      </c>
      <c r="D100" s="1" t="s">
        <v>219</v>
      </c>
      <c r="E100" s="1" t="s">
        <v>524</v>
      </c>
      <c r="F100" s="1" t="s">
        <v>525</v>
      </c>
      <c r="G100" s="15" t="s">
        <v>714</v>
      </c>
      <c r="H100" s="1" t="s">
        <v>215</v>
      </c>
      <c r="I100" s="1" t="s">
        <v>9</v>
      </c>
      <c r="J100" s="1" t="s">
        <v>2</v>
      </c>
      <c r="K100" s="1" t="s">
        <v>216</v>
      </c>
      <c r="L100" s="9">
        <f t="shared" si="6"/>
        <v>1</v>
      </c>
      <c r="M100" s="1" t="str">
        <f t="shared" si="9"/>
        <v>NEMZETI ÜNNEPEKEN (1)</v>
      </c>
      <c r="N100" s="1" t="s">
        <v>889</v>
      </c>
      <c r="O100" s="3" t="str">
        <f t="shared" si="8"/>
        <v>83.  </v>
      </c>
    </row>
    <row r="101" spans="1:15" ht="85.5" customHeight="1" x14ac:dyDescent="0.25">
      <c r="A101" s="25" t="str">
        <f t="shared" si="7"/>
        <v>84.</v>
      </c>
      <c r="B101" s="26">
        <f>IF(C101="-",0,COUNTIF($B$17:B100,"&gt;0")+1)</f>
        <v>84</v>
      </c>
      <c r="C101" s="27" t="str">
        <f>IF(AND(OR(IFERROR(SEARCH(KERESŐ!$D$10,E101)&gt;0,"-"),KERESŐ!$D$10=""),OR(IFERROR(SEARCH(KERESŐ!$D$11,F101)&gt;0,"-"),KERESŐ!$D$11=""),OR(KERESŐ!$D$12=I101,KERESŐ!$D$12=""),OR(KERESŐ!$D$7=G101,KERESŐ!$D$7=""),OR(IFERROR(SEARCH(KERESŐ!$D$8,N101)&gt;0,"-"),KERESŐ!$D$8=""),OR(KERESŐ!$D$6=J101,KERESŐ!$D$6="")),"megfelel","-")</f>
        <v>megfelel</v>
      </c>
      <c r="D101" s="1" t="s">
        <v>221</v>
      </c>
      <c r="E101" s="1" t="s">
        <v>526</v>
      </c>
      <c r="F101" s="1" t="s">
        <v>527</v>
      </c>
      <c r="G101" s="15" t="s">
        <v>156</v>
      </c>
      <c r="H101" s="1" t="s">
        <v>163</v>
      </c>
      <c r="I101" s="1" t="s">
        <v>6</v>
      </c>
      <c r="J101" s="1" t="s">
        <v>21</v>
      </c>
      <c r="K101" s="1" t="s">
        <v>218</v>
      </c>
      <c r="L101" s="9">
        <f t="shared" si="6"/>
        <v>30</v>
      </c>
      <c r="M101" s="1" t="str">
        <f t="shared" si="9"/>
        <v>LEGKÉSŐBB DECEMBER 31-IG (30)</v>
      </c>
      <c r="N101" s="3" t="s">
        <v>736</v>
      </c>
      <c r="O101" s="3" t="str">
        <f t="shared" si="8"/>
        <v>84.  </v>
      </c>
    </row>
    <row r="102" spans="1:15" ht="85.5" customHeight="1" x14ac:dyDescent="0.25">
      <c r="A102" s="25" t="str">
        <f t="shared" si="7"/>
        <v>85.</v>
      </c>
      <c r="B102" s="26">
        <f>IF(C102="-",0,COUNTIF($B$17:B101,"&gt;0")+1)</f>
        <v>85</v>
      </c>
      <c r="C102" s="27" t="str">
        <f>IF(AND(OR(IFERROR(SEARCH(KERESŐ!$D$10,E102)&gt;0,"-"),KERESŐ!$D$10=""),OR(IFERROR(SEARCH(KERESŐ!$D$11,F102)&gt;0,"-"),KERESŐ!$D$11=""),OR(KERESŐ!$D$12=I102,KERESŐ!$D$12=""),OR(KERESŐ!$D$7=G102,KERESŐ!$D$7=""),OR(IFERROR(SEARCH(KERESŐ!$D$8,N102)&gt;0,"-"),KERESŐ!$D$8=""),OR(KERESŐ!$D$6=J102,KERESŐ!$D$6="")),"megfelel","-")</f>
        <v>megfelel</v>
      </c>
      <c r="D102" s="1" t="s">
        <v>225</v>
      </c>
      <c r="E102" s="1" t="s">
        <v>528</v>
      </c>
      <c r="F102" s="1" t="s">
        <v>1007</v>
      </c>
      <c r="G102" s="15" t="s">
        <v>156</v>
      </c>
      <c r="H102" s="1" t="s">
        <v>163</v>
      </c>
      <c r="I102" s="1" t="s">
        <v>6</v>
      </c>
      <c r="J102" s="1" t="s">
        <v>21</v>
      </c>
      <c r="K102" s="1" t="s">
        <v>220</v>
      </c>
      <c r="L102" s="9">
        <f t="shared" si="6"/>
        <v>30</v>
      </c>
      <c r="M102" s="1" t="str">
        <f t="shared" si="9"/>
        <v>LEGKÉSŐBB DECEMBER 31-IG (30)</v>
      </c>
      <c r="N102" s="3" t="s">
        <v>736</v>
      </c>
      <c r="O102" s="3" t="str">
        <f t="shared" si="8"/>
        <v>85.  </v>
      </c>
    </row>
    <row r="103" spans="1:15" ht="85.5" customHeight="1" x14ac:dyDescent="0.25">
      <c r="A103" s="25" t="str">
        <f t="shared" si="7"/>
        <v>86.</v>
      </c>
      <c r="B103" s="26">
        <f>IF(C103="-",0,COUNTIF($B$17:B102,"&gt;0")+1)</f>
        <v>86</v>
      </c>
      <c r="C103" s="27" t="str">
        <f>IF(AND(OR(IFERROR(SEARCH(KERESŐ!$D$10,E103)&gt;0,"-"),KERESŐ!$D$10=""),OR(IFERROR(SEARCH(KERESŐ!$D$11,F103)&gt;0,"-"),KERESŐ!$D$11=""),OR(KERESŐ!$D$12=I103,KERESŐ!$D$12=""),OR(KERESŐ!$D$7=G103,KERESŐ!$D$7=""),OR(IFERROR(SEARCH(KERESŐ!$D$8,N103)&gt;0,"-"),KERESŐ!$D$8=""),OR(KERESŐ!$D$6=J103,KERESŐ!$D$6="")),"megfelel","-")</f>
        <v>megfelel</v>
      </c>
      <c r="D103" s="1" t="s">
        <v>227</v>
      </c>
      <c r="E103" s="1" t="s">
        <v>529</v>
      </c>
      <c r="F103" s="1" t="s">
        <v>530</v>
      </c>
      <c r="G103" s="15" t="s">
        <v>722</v>
      </c>
      <c r="H103" s="1" t="s">
        <v>222</v>
      </c>
      <c r="I103" s="1" t="s">
        <v>6</v>
      </c>
      <c r="J103" s="1" t="s">
        <v>223</v>
      </c>
      <c r="K103" s="1" t="s">
        <v>224</v>
      </c>
      <c r="L103" s="9">
        <f t="shared" si="6"/>
        <v>1</v>
      </c>
      <c r="M103" s="1" t="str">
        <f t="shared" si="9"/>
        <v>TÁMOGATÁSI KIÍRÁSNAK MEGFELELŐEN (1)</v>
      </c>
      <c r="N103" s="1" t="s">
        <v>889</v>
      </c>
      <c r="O103" s="3" t="str">
        <f t="shared" si="8"/>
        <v>86.  </v>
      </c>
    </row>
    <row r="104" spans="1:15" ht="85.5" customHeight="1" x14ac:dyDescent="0.25">
      <c r="A104" s="25" t="str">
        <f t="shared" si="7"/>
        <v>87.</v>
      </c>
      <c r="B104" s="26">
        <f>IF(C104="-",0,COUNTIF($B$17:B103,"&gt;0")+1)</f>
        <v>87</v>
      </c>
      <c r="C104" s="27" t="str">
        <f>IF(AND(OR(IFERROR(SEARCH(KERESŐ!$D$10,E104)&gt;0,"-"),KERESŐ!$D$10=""),OR(IFERROR(SEARCH(KERESŐ!$D$11,F104)&gt;0,"-"),KERESŐ!$D$11=""),OR(KERESŐ!$D$12=I104,KERESŐ!$D$12=""),OR(KERESŐ!$D$7=G104,KERESŐ!$D$7=""),OR(IFERROR(SEARCH(KERESŐ!$D$8,N104)&gt;0,"-"),KERESŐ!$D$8=""),OR(KERESŐ!$D$6=J104,KERESŐ!$D$6="")),"megfelel","-")</f>
        <v>megfelel</v>
      </c>
      <c r="D104" s="1" t="s">
        <v>229</v>
      </c>
      <c r="E104" s="1" t="s">
        <v>531</v>
      </c>
      <c r="F104" s="1" t="s">
        <v>532</v>
      </c>
      <c r="G104" s="15" t="s">
        <v>156</v>
      </c>
      <c r="H104" s="1" t="s">
        <v>163</v>
      </c>
      <c r="I104" s="1" t="s">
        <v>6</v>
      </c>
      <c r="J104" s="1" t="s">
        <v>21</v>
      </c>
      <c r="K104" s="1" t="s">
        <v>226</v>
      </c>
      <c r="L104" s="9">
        <f t="shared" si="6"/>
        <v>30</v>
      </c>
      <c r="M104" s="1" t="str">
        <f t="shared" si="9"/>
        <v>LEGKÉSŐBB DECEMBER 31-IG (30)</v>
      </c>
      <c r="N104" s="1" t="s">
        <v>889</v>
      </c>
      <c r="O104" s="3" t="str">
        <f t="shared" si="8"/>
        <v>87.  </v>
      </c>
    </row>
    <row r="105" spans="1:15" ht="85.5" customHeight="1" x14ac:dyDescent="0.25">
      <c r="A105" s="25" t="str">
        <f t="shared" si="7"/>
        <v>88.</v>
      </c>
      <c r="B105" s="26">
        <f>IF(C105="-",0,COUNTIF($B$17:B104,"&gt;0")+1)</f>
        <v>88</v>
      </c>
      <c r="C105" s="27" t="str">
        <f>IF(AND(OR(IFERROR(SEARCH(KERESŐ!$D$10,E105)&gt;0,"-"),KERESŐ!$D$10=""),OR(IFERROR(SEARCH(KERESŐ!$D$11,F105)&gt;0,"-"),KERESŐ!$D$11=""),OR(KERESŐ!$D$12=I105,KERESŐ!$D$12=""),OR(KERESŐ!$D$7=G105,KERESŐ!$D$7=""),OR(IFERROR(SEARCH(KERESŐ!$D$8,N105)&gt;0,"-"),KERESŐ!$D$8=""),OR(KERESŐ!$D$6=J105,KERESŐ!$D$6="")),"megfelel","-")</f>
        <v>megfelel</v>
      </c>
      <c r="D105" s="1" t="s">
        <v>232</v>
      </c>
      <c r="E105" s="1" t="s">
        <v>533</v>
      </c>
      <c r="F105" s="1" t="s">
        <v>532</v>
      </c>
      <c r="G105" s="15" t="s">
        <v>156</v>
      </c>
      <c r="H105" s="1" t="s">
        <v>163</v>
      </c>
      <c r="I105" s="1" t="s">
        <v>6</v>
      </c>
      <c r="J105" s="1" t="s">
        <v>21</v>
      </c>
      <c r="K105" s="1" t="s">
        <v>228</v>
      </c>
      <c r="L105" s="9">
        <f t="shared" si="6"/>
        <v>30</v>
      </c>
      <c r="M105" s="1" t="str">
        <f t="shared" si="9"/>
        <v>LEGKÉSŐBB DECEMBER 31-IG (30)</v>
      </c>
      <c r="N105" s="1" t="s">
        <v>889</v>
      </c>
      <c r="O105" s="3" t="str">
        <f t="shared" si="8"/>
        <v>88.  </v>
      </c>
    </row>
    <row r="106" spans="1:15" ht="85.5" customHeight="1" x14ac:dyDescent="0.25">
      <c r="A106" s="25" t="str">
        <f t="shared" si="7"/>
        <v>89.</v>
      </c>
      <c r="B106" s="26">
        <f>IF(C106="-",0,COUNTIF($B$17:B105,"&gt;0")+1)</f>
        <v>89</v>
      </c>
      <c r="C106" s="27" t="str">
        <f>IF(AND(OR(IFERROR(SEARCH(KERESŐ!$D$10,E106)&gt;0,"-"),KERESŐ!$D$10=""),OR(IFERROR(SEARCH(KERESŐ!$D$11,F106)&gt;0,"-"),KERESŐ!$D$11=""),OR(KERESŐ!$D$12=I106,KERESŐ!$D$12=""),OR(KERESŐ!$D$7=G106,KERESŐ!$D$7=""),OR(IFERROR(SEARCH(KERESŐ!$D$8,N106)&gt;0,"-"),KERESŐ!$D$8=""),OR(KERESŐ!$D$6=J106,KERESŐ!$D$6="")),"megfelel","-")</f>
        <v>megfelel</v>
      </c>
      <c r="D106" s="1" t="s">
        <v>235</v>
      </c>
      <c r="E106" s="1" t="s">
        <v>534</v>
      </c>
      <c r="F106" s="1" t="s">
        <v>535</v>
      </c>
      <c r="G106" s="15" t="s">
        <v>156</v>
      </c>
      <c r="H106" s="1" t="s">
        <v>230</v>
      </c>
      <c r="I106" s="1" t="s">
        <v>6</v>
      </c>
      <c r="J106" s="1" t="s">
        <v>21</v>
      </c>
      <c r="K106" s="1" t="s">
        <v>231</v>
      </c>
      <c r="L106" s="9">
        <f t="shared" si="6"/>
        <v>30</v>
      </c>
      <c r="M106" s="1" t="str">
        <f t="shared" si="9"/>
        <v>LEGKÉSŐBB DECEMBER 31-IG (30)</v>
      </c>
      <c r="N106" s="1" t="s">
        <v>896</v>
      </c>
      <c r="O106" s="3" t="str">
        <f t="shared" si="8"/>
        <v>89.  </v>
      </c>
    </row>
    <row r="107" spans="1:15" ht="85.5" customHeight="1" x14ac:dyDescent="0.25">
      <c r="A107" s="25" t="str">
        <f t="shared" si="7"/>
        <v>90.</v>
      </c>
      <c r="B107" s="26">
        <f>IF(C107="-",0,COUNTIF($B$17:B106,"&gt;0")+1)</f>
        <v>90</v>
      </c>
      <c r="C107" s="27" t="str">
        <f>IF(AND(OR(IFERROR(SEARCH(KERESŐ!$D$10,E107)&gt;0,"-"),KERESŐ!$D$10=""),OR(IFERROR(SEARCH(KERESŐ!$D$11,F107)&gt;0,"-"),KERESŐ!$D$11=""),OR(KERESŐ!$D$12=I107,KERESŐ!$D$12=""),OR(KERESŐ!$D$7=G107,KERESŐ!$D$7=""),OR(IFERROR(SEARCH(KERESŐ!$D$8,N107)&gt;0,"-"),KERESŐ!$D$8=""),OR(KERESŐ!$D$6=J107,KERESŐ!$D$6="")),"megfelel","-")</f>
        <v>megfelel</v>
      </c>
      <c r="D107" s="1" t="s">
        <v>238</v>
      </c>
      <c r="E107" s="1" t="s">
        <v>536</v>
      </c>
      <c r="F107" s="1" t="s">
        <v>1009</v>
      </c>
      <c r="G107" s="15" t="s">
        <v>156</v>
      </c>
      <c r="H107" s="1" t="s">
        <v>163</v>
      </c>
      <c r="I107" s="1" t="s">
        <v>6</v>
      </c>
      <c r="J107" s="1" t="s">
        <v>21</v>
      </c>
      <c r="K107" s="1" t="s">
        <v>233</v>
      </c>
      <c r="L107" s="9">
        <f t="shared" si="6"/>
        <v>30</v>
      </c>
      <c r="M107" s="1" t="str">
        <f t="shared" si="9"/>
        <v>LEGKÉSŐBB DECEMBER 31-IG (30)</v>
      </c>
      <c r="N107" s="1" t="s">
        <v>889</v>
      </c>
      <c r="O107" s="3" t="str">
        <f t="shared" si="8"/>
        <v>90.  </v>
      </c>
    </row>
    <row r="108" spans="1:15" ht="85.5" customHeight="1" x14ac:dyDescent="0.25">
      <c r="A108" s="25" t="str">
        <f t="shared" si="7"/>
        <v>91.</v>
      </c>
      <c r="B108" s="26">
        <f>IF(C108="-",0,COUNTIF($B$17:B107,"&gt;0")+1)</f>
        <v>91</v>
      </c>
      <c r="C108" s="27" t="str">
        <f>IF(AND(OR(IFERROR(SEARCH(KERESŐ!$D$10,E108)&gt;0,"-"),KERESŐ!$D$10=""),OR(IFERROR(SEARCH(KERESŐ!$D$11,F108)&gt;0,"-"),KERESŐ!$D$11=""),OR(KERESŐ!$D$12=I108,KERESŐ!$D$12=""),OR(KERESŐ!$D$7=G108,KERESŐ!$D$7=""),OR(IFERROR(SEARCH(KERESŐ!$D$8,N108)&gt;0,"-"),KERESŐ!$D$8=""),OR(KERESŐ!$D$6=J108,KERESŐ!$D$6="")),"megfelel","-")</f>
        <v>megfelel</v>
      </c>
      <c r="D108" s="1" t="s">
        <v>241</v>
      </c>
      <c r="E108" s="1" t="s">
        <v>537</v>
      </c>
      <c r="F108" s="1" t="s">
        <v>538</v>
      </c>
      <c r="G108" s="15" t="s">
        <v>234</v>
      </c>
      <c r="H108" s="1" t="s">
        <v>236</v>
      </c>
      <c r="I108" s="1" t="s">
        <v>6</v>
      </c>
      <c r="J108" s="1" t="s">
        <v>2</v>
      </c>
      <c r="K108" s="1" t="s">
        <v>237</v>
      </c>
      <c r="L108" s="9">
        <f t="shared" si="6"/>
        <v>50</v>
      </c>
      <c r="M108" s="1" t="str">
        <f t="shared" si="9"/>
        <v>IDŐSZAKOSAN JELENTKEZŐ FELADATOK (50)</v>
      </c>
      <c r="N108" s="3" t="s">
        <v>736</v>
      </c>
      <c r="O108" s="3" t="str">
        <f t="shared" si="8"/>
        <v>91.  </v>
      </c>
    </row>
    <row r="109" spans="1:15" ht="85.5" customHeight="1" x14ac:dyDescent="0.25">
      <c r="A109" s="25" t="str">
        <f t="shared" si="7"/>
        <v>92.</v>
      </c>
      <c r="B109" s="26">
        <f>IF(C109="-",0,COUNTIF($B$17:B108,"&gt;0")+1)</f>
        <v>92</v>
      </c>
      <c r="C109" s="27" t="str">
        <f>IF(AND(OR(IFERROR(SEARCH(KERESŐ!$D$10,E109)&gt;0,"-"),KERESŐ!$D$10=""),OR(IFERROR(SEARCH(KERESŐ!$D$11,F109)&gt;0,"-"),KERESŐ!$D$11=""),OR(KERESŐ!$D$12=I109,KERESŐ!$D$12=""),OR(KERESŐ!$D$7=G109,KERESŐ!$D$7=""),OR(IFERROR(SEARCH(KERESŐ!$D$8,N109)&gt;0,"-"),KERESŐ!$D$8=""),OR(KERESŐ!$D$6=J109,KERESŐ!$D$6="")),"megfelel","-")</f>
        <v>megfelel</v>
      </c>
      <c r="D109" s="1" t="s">
        <v>243</v>
      </c>
      <c r="E109" s="1" t="s">
        <v>539</v>
      </c>
      <c r="F109" s="1" t="s">
        <v>1011</v>
      </c>
      <c r="G109" s="15" t="s">
        <v>234</v>
      </c>
      <c r="H109" s="1" t="s">
        <v>239</v>
      </c>
      <c r="I109" s="1" t="s">
        <v>6</v>
      </c>
      <c r="J109" s="1" t="s">
        <v>2</v>
      </c>
      <c r="K109" s="1" t="s">
        <v>240</v>
      </c>
      <c r="L109" s="9">
        <f t="shared" si="6"/>
        <v>50</v>
      </c>
      <c r="M109" s="1" t="str">
        <f t="shared" si="9"/>
        <v>IDŐSZAKOSAN JELENTKEZŐ FELADATOK (50)</v>
      </c>
      <c r="N109" s="1" t="s">
        <v>889</v>
      </c>
      <c r="O109" s="3" t="str">
        <f t="shared" si="8"/>
        <v>92.  </v>
      </c>
    </row>
    <row r="110" spans="1:15" ht="85.5" customHeight="1" x14ac:dyDescent="0.25">
      <c r="A110" s="25" t="str">
        <f t="shared" si="7"/>
        <v>93.</v>
      </c>
      <c r="B110" s="26">
        <f>IF(C110="-",0,COUNTIF($B$17:B109,"&gt;0")+1)</f>
        <v>93</v>
      </c>
      <c r="C110" s="27" t="str">
        <f>IF(AND(OR(IFERROR(SEARCH(KERESŐ!$D$10,E110)&gt;0,"-"),KERESŐ!$D$10=""),OR(IFERROR(SEARCH(KERESŐ!$D$11,F110)&gt;0,"-"),KERESŐ!$D$11=""),OR(KERESŐ!$D$12=I110,KERESŐ!$D$12=""),OR(KERESŐ!$D$7=G110,KERESŐ!$D$7=""),OR(IFERROR(SEARCH(KERESŐ!$D$8,N110)&gt;0,"-"),KERESŐ!$D$8=""),OR(KERESŐ!$D$6=J110,KERESŐ!$D$6="")),"megfelel","-")</f>
        <v>megfelel</v>
      </c>
      <c r="D110" s="1" t="s">
        <v>246</v>
      </c>
      <c r="E110" s="1" t="s">
        <v>540</v>
      </c>
      <c r="F110" s="1" t="s">
        <v>1012</v>
      </c>
      <c r="G110" s="15" t="s">
        <v>234</v>
      </c>
      <c r="H110" s="1" t="s">
        <v>239</v>
      </c>
      <c r="I110" s="1" t="s">
        <v>6</v>
      </c>
      <c r="J110" s="1" t="s">
        <v>2</v>
      </c>
      <c r="K110" s="1" t="s">
        <v>242</v>
      </c>
      <c r="L110" s="9">
        <f t="shared" si="6"/>
        <v>50</v>
      </c>
      <c r="M110" s="1" t="str">
        <f t="shared" si="9"/>
        <v>IDŐSZAKOSAN JELENTKEZŐ FELADATOK (50)</v>
      </c>
      <c r="N110" s="1" t="s">
        <v>889</v>
      </c>
      <c r="O110" s="3" t="str">
        <f t="shared" si="8"/>
        <v>93.  </v>
      </c>
    </row>
    <row r="111" spans="1:15" ht="85.5" customHeight="1" x14ac:dyDescent="0.25">
      <c r="A111" s="25" t="str">
        <f t="shared" si="7"/>
        <v>94.</v>
      </c>
      <c r="B111" s="26">
        <f>IF(C111="-",0,COUNTIF($B$17:B110,"&gt;0")+1)</f>
        <v>94</v>
      </c>
      <c r="C111" s="27" t="str">
        <f>IF(AND(OR(IFERROR(SEARCH(KERESŐ!$D$10,E111)&gt;0,"-"),KERESŐ!$D$10=""),OR(IFERROR(SEARCH(KERESŐ!$D$11,F111)&gt;0,"-"),KERESŐ!$D$11=""),OR(KERESŐ!$D$12=I111,KERESŐ!$D$12=""),OR(KERESŐ!$D$7=G111,KERESŐ!$D$7=""),OR(IFERROR(SEARCH(KERESŐ!$D$8,N111)&gt;0,"-"),KERESŐ!$D$8=""),OR(KERESŐ!$D$6=J111,KERESŐ!$D$6="")),"megfelel","-")</f>
        <v>megfelel</v>
      </c>
      <c r="D111" s="1" t="s">
        <v>249</v>
      </c>
      <c r="E111" s="1" t="s">
        <v>541</v>
      </c>
      <c r="F111" s="1" t="s">
        <v>542</v>
      </c>
      <c r="G111" s="15" t="s">
        <v>234</v>
      </c>
      <c r="H111" s="1" t="s">
        <v>244</v>
      </c>
      <c r="I111" s="1" t="s">
        <v>6</v>
      </c>
      <c r="J111" s="1" t="s">
        <v>2</v>
      </c>
      <c r="K111" s="1" t="s">
        <v>245</v>
      </c>
      <c r="L111" s="9">
        <f t="shared" si="6"/>
        <v>50</v>
      </c>
      <c r="M111" s="1" t="str">
        <f t="shared" si="9"/>
        <v>IDŐSZAKOSAN JELENTKEZŐ FELADATOK (50)</v>
      </c>
      <c r="N111" s="1" t="s">
        <v>739</v>
      </c>
      <c r="O111" s="3" t="str">
        <f t="shared" si="8"/>
        <v>94.  </v>
      </c>
    </row>
    <row r="112" spans="1:15" ht="85.5" customHeight="1" x14ac:dyDescent="0.25">
      <c r="A112" s="25" t="str">
        <f t="shared" si="7"/>
        <v>95.</v>
      </c>
      <c r="B112" s="26">
        <f>IF(C112="-",0,COUNTIF($B$17:B111,"&gt;0")+1)</f>
        <v>95</v>
      </c>
      <c r="C112" s="27" t="str">
        <f>IF(AND(OR(IFERROR(SEARCH(KERESŐ!$D$10,E112)&gt;0,"-"),KERESŐ!$D$10=""),OR(IFERROR(SEARCH(KERESŐ!$D$11,F112)&gt;0,"-"),KERESŐ!$D$11=""),OR(KERESŐ!$D$12=I112,KERESŐ!$D$12=""),OR(KERESŐ!$D$7=G112,KERESŐ!$D$7=""),OR(IFERROR(SEARCH(KERESŐ!$D$8,N112)&gt;0,"-"),KERESŐ!$D$8=""),OR(KERESŐ!$D$6=J112,KERESŐ!$D$6="")),"megfelel","-")</f>
        <v>megfelel</v>
      </c>
      <c r="D112" s="1" t="s">
        <v>251</v>
      </c>
      <c r="E112" s="1" t="s">
        <v>543</v>
      </c>
      <c r="F112" s="1" t="s">
        <v>544</v>
      </c>
      <c r="G112" s="15" t="s">
        <v>234</v>
      </c>
      <c r="H112" s="1" t="s">
        <v>247</v>
      </c>
      <c r="I112" s="1" t="s">
        <v>6</v>
      </c>
      <c r="J112" s="1" t="s">
        <v>2</v>
      </c>
      <c r="K112" s="1" t="s">
        <v>248</v>
      </c>
      <c r="L112" s="9">
        <f t="shared" si="6"/>
        <v>50</v>
      </c>
      <c r="M112" s="1" t="str">
        <f t="shared" si="9"/>
        <v>IDŐSZAKOSAN JELENTKEZŐ FELADATOK (50)</v>
      </c>
      <c r="N112" s="1" t="s">
        <v>735</v>
      </c>
      <c r="O112" s="3" t="str">
        <f t="shared" si="8"/>
        <v>95.  </v>
      </c>
    </row>
    <row r="113" spans="1:15" ht="85.5" customHeight="1" x14ac:dyDescent="0.25">
      <c r="A113" s="25" t="str">
        <f t="shared" si="7"/>
        <v>96.</v>
      </c>
      <c r="B113" s="26">
        <f>IF(C113="-",0,COUNTIF($B$17:B112,"&gt;0")+1)</f>
        <v>96</v>
      </c>
      <c r="C113" s="27" t="str">
        <f>IF(AND(OR(IFERROR(SEARCH(KERESŐ!$D$10,E113)&gt;0,"-"),KERESŐ!$D$10=""),OR(IFERROR(SEARCH(KERESŐ!$D$11,F113)&gt;0,"-"),KERESŐ!$D$11=""),OR(KERESŐ!$D$12=I113,KERESŐ!$D$12=""),OR(KERESŐ!$D$7=G113,KERESŐ!$D$7=""),OR(IFERROR(SEARCH(KERESŐ!$D$8,N113)&gt;0,"-"),KERESŐ!$D$8=""),OR(KERESŐ!$D$6=J113,KERESŐ!$D$6="")),"megfelel","-")</f>
        <v>megfelel</v>
      </c>
      <c r="D113" s="1" t="s">
        <v>254</v>
      </c>
      <c r="E113" s="1" t="s">
        <v>545</v>
      </c>
      <c r="F113" s="1" t="s">
        <v>1013</v>
      </c>
      <c r="G113" s="15" t="s">
        <v>234</v>
      </c>
      <c r="H113" s="1" t="s">
        <v>239</v>
      </c>
      <c r="I113" s="1" t="s">
        <v>6</v>
      </c>
      <c r="J113" s="1" t="s">
        <v>2</v>
      </c>
      <c r="K113" s="1" t="s">
        <v>250</v>
      </c>
      <c r="L113" s="9">
        <f t="shared" si="6"/>
        <v>50</v>
      </c>
      <c r="M113" s="1" t="str">
        <f t="shared" si="9"/>
        <v>IDŐSZAKOSAN JELENTKEZŐ FELADATOK (50)</v>
      </c>
      <c r="N113" s="1" t="s">
        <v>896</v>
      </c>
      <c r="O113" s="3" t="str">
        <f t="shared" si="8"/>
        <v>96.  </v>
      </c>
    </row>
    <row r="114" spans="1:15" ht="85.5" customHeight="1" x14ac:dyDescent="0.25">
      <c r="A114" s="25" t="str">
        <f t="shared" si="7"/>
        <v>97.</v>
      </c>
      <c r="B114" s="26">
        <f>IF(C114="-",0,COUNTIF($B$17:B113,"&gt;0")+1)</f>
        <v>97</v>
      </c>
      <c r="C114" s="27" t="str">
        <f>IF(AND(OR(IFERROR(SEARCH(KERESŐ!$D$10,E114)&gt;0,"-"),KERESŐ!$D$10=""),OR(IFERROR(SEARCH(KERESŐ!$D$11,F114)&gt;0,"-"),KERESŐ!$D$11=""),OR(KERESŐ!$D$12=I114,KERESŐ!$D$12=""),OR(KERESŐ!$D$7=G114,KERESŐ!$D$7=""),OR(IFERROR(SEARCH(KERESŐ!$D$8,N114)&gt;0,"-"),KERESŐ!$D$8=""),OR(KERESŐ!$D$6=J114,KERESŐ!$D$6="")),"megfelel","-")</f>
        <v>megfelel</v>
      </c>
      <c r="D114" s="1" t="s">
        <v>256</v>
      </c>
      <c r="E114" s="1" t="s">
        <v>546</v>
      </c>
      <c r="F114" s="1" t="s">
        <v>547</v>
      </c>
      <c r="G114" s="15" t="s">
        <v>234</v>
      </c>
      <c r="H114" s="1" t="s">
        <v>239</v>
      </c>
      <c r="I114" s="1" t="s">
        <v>252</v>
      </c>
      <c r="J114" s="1" t="s">
        <v>2</v>
      </c>
      <c r="K114" s="1" t="s">
        <v>253</v>
      </c>
      <c r="L114" s="9">
        <f t="shared" ref="L114:L145" si="10">COUNTIF($G$18:$G$169,G114)</f>
        <v>50</v>
      </c>
      <c r="M114" s="1" t="str">
        <f t="shared" si="9"/>
        <v>IDŐSZAKOSAN JELENTKEZŐ FELADATOK (50)</v>
      </c>
      <c r="N114" s="1" t="s">
        <v>896</v>
      </c>
      <c r="O114" s="3" t="str">
        <f t="shared" si="8"/>
        <v>97.  </v>
      </c>
    </row>
    <row r="115" spans="1:15" ht="85.5" customHeight="1" x14ac:dyDescent="0.25">
      <c r="A115" s="25" t="str">
        <f t="shared" si="7"/>
        <v>98.</v>
      </c>
      <c r="B115" s="26">
        <f>IF(C115="-",0,COUNTIF($B$17:B114,"&gt;0")+1)</f>
        <v>98</v>
      </c>
      <c r="C115" s="27" t="str">
        <f>IF(AND(OR(IFERROR(SEARCH(KERESŐ!$D$10,E115)&gt;0,"-"),KERESŐ!$D$10=""),OR(IFERROR(SEARCH(KERESŐ!$D$11,F115)&gt;0,"-"),KERESŐ!$D$11=""),OR(KERESŐ!$D$12=I115,KERESŐ!$D$12=""),OR(KERESŐ!$D$7=G115,KERESŐ!$D$7=""),OR(IFERROR(SEARCH(KERESŐ!$D$8,N115)&gt;0,"-"),KERESŐ!$D$8=""),OR(KERESŐ!$D$6=J115,KERESŐ!$D$6="")),"megfelel","-")</f>
        <v>megfelel</v>
      </c>
      <c r="D115" s="1" t="s">
        <v>258</v>
      </c>
      <c r="E115" s="1" t="s">
        <v>548</v>
      </c>
      <c r="F115" s="1" t="s">
        <v>549</v>
      </c>
      <c r="G115" s="15" t="s">
        <v>234</v>
      </c>
      <c r="H115" s="1" t="s">
        <v>255</v>
      </c>
      <c r="I115" s="1" t="s">
        <v>6</v>
      </c>
      <c r="J115" s="1" t="s">
        <v>2</v>
      </c>
      <c r="K115" s="1" t="s">
        <v>1039</v>
      </c>
      <c r="L115" s="9">
        <f t="shared" si="10"/>
        <v>50</v>
      </c>
      <c r="M115" s="1" t="str">
        <f t="shared" si="9"/>
        <v>IDŐSZAKOSAN JELENTKEZŐ FELADATOK (50)</v>
      </c>
      <c r="N115" s="1" t="s">
        <v>896</v>
      </c>
      <c r="O115" s="3" t="str">
        <f t="shared" si="8"/>
        <v>98.  </v>
      </c>
    </row>
    <row r="116" spans="1:15" ht="85.5" customHeight="1" x14ac:dyDescent="0.25">
      <c r="A116" s="25" t="str">
        <f t="shared" si="7"/>
        <v>99.</v>
      </c>
      <c r="B116" s="26">
        <f>IF(C116="-",0,COUNTIF($B$17:B115,"&gt;0")+1)</f>
        <v>99</v>
      </c>
      <c r="C116" s="27" t="str">
        <f>IF(AND(OR(IFERROR(SEARCH(KERESŐ!$D$10,E116)&gt;0,"-"),KERESŐ!$D$10=""),OR(IFERROR(SEARCH(KERESŐ!$D$11,F116)&gt;0,"-"),KERESŐ!$D$11=""),OR(KERESŐ!$D$12=I116,KERESŐ!$D$12=""),OR(KERESŐ!$D$7=G116,KERESŐ!$D$7=""),OR(IFERROR(SEARCH(KERESŐ!$D$8,N116)&gt;0,"-"),KERESŐ!$D$8=""),OR(KERESŐ!$D$6=J116,KERESŐ!$D$6="")),"megfelel","-")</f>
        <v>megfelel</v>
      </c>
      <c r="D116" s="1" t="s">
        <v>261</v>
      </c>
      <c r="E116" s="1" t="s">
        <v>550</v>
      </c>
      <c r="F116" s="1" t="s">
        <v>654</v>
      </c>
      <c r="G116" s="15" t="s">
        <v>234</v>
      </c>
      <c r="H116" s="1" t="s">
        <v>239</v>
      </c>
      <c r="I116" s="1" t="s">
        <v>6</v>
      </c>
      <c r="J116" s="1" t="s">
        <v>732</v>
      </c>
      <c r="K116" s="1" t="s">
        <v>257</v>
      </c>
      <c r="L116" s="9">
        <f t="shared" si="10"/>
        <v>50</v>
      </c>
      <c r="M116" s="1" t="str">
        <f t="shared" si="9"/>
        <v>IDŐSZAKOSAN JELENTKEZŐ FELADATOK (50)</v>
      </c>
      <c r="N116" s="1" t="s">
        <v>896</v>
      </c>
      <c r="O116" s="3" t="str">
        <f t="shared" si="8"/>
        <v>99.  </v>
      </c>
    </row>
    <row r="117" spans="1:15" ht="85.5" customHeight="1" x14ac:dyDescent="0.25">
      <c r="A117" s="25" t="str">
        <f t="shared" si="7"/>
        <v>100.</v>
      </c>
      <c r="B117" s="26">
        <f>IF(C117="-",0,COUNTIF($B$17:B116,"&gt;0")+1)</f>
        <v>100</v>
      </c>
      <c r="C117" s="27" t="str">
        <f>IF(AND(OR(IFERROR(SEARCH(KERESŐ!$D$10,E117)&gt;0,"-"),KERESŐ!$D$10=""),OR(IFERROR(SEARCH(KERESŐ!$D$11,F117)&gt;0,"-"),KERESŐ!$D$11=""),OR(KERESŐ!$D$12=I117,KERESŐ!$D$12=""),OR(KERESŐ!$D$7=G117,KERESŐ!$D$7=""),OR(IFERROR(SEARCH(KERESŐ!$D$8,N117)&gt;0,"-"),KERESŐ!$D$8=""),OR(KERESŐ!$D$6=J117,KERESŐ!$D$6="")),"megfelel","-")</f>
        <v>megfelel</v>
      </c>
      <c r="D117" s="1" t="s">
        <v>263</v>
      </c>
      <c r="E117" s="1" t="s">
        <v>551</v>
      </c>
      <c r="F117" s="1" t="s">
        <v>653</v>
      </c>
      <c r="G117" s="15" t="s">
        <v>234</v>
      </c>
      <c r="H117" s="1" t="s">
        <v>247</v>
      </c>
      <c r="I117" s="1" t="s">
        <v>9</v>
      </c>
      <c r="J117" s="1" t="s">
        <v>259</v>
      </c>
      <c r="K117" s="1" t="s">
        <v>260</v>
      </c>
      <c r="L117" s="9">
        <f t="shared" si="10"/>
        <v>50</v>
      </c>
      <c r="M117" s="1" t="str">
        <f t="shared" si="9"/>
        <v>IDŐSZAKOSAN JELENTKEZŐ FELADATOK (50)</v>
      </c>
      <c r="N117" s="1" t="s">
        <v>896</v>
      </c>
      <c r="O117" s="3" t="str">
        <f t="shared" si="8"/>
        <v>100.  </v>
      </c>
    </row>
    <row r="118" spans="1:15" ht="85.5" customHeight="1" x14ac:dyDescent="0.25">
      <c r="A118" s="25" t="str">
        <f t="shared" si="7"/>
        <v>101.</v>
      </c>
      <c r="B118" s="26">
        <f>IF(C118="-",0,COUNTIF($B$17:B117,"&gt;0")+1)</f>
        <v>101</v>
      </c>
      <c r="C118" s="27" t="str">
        <f>IF(AND(OR(IFERROR(SEARCH(KERESŐ!$D$10,E118)&gt;0,"-"),KERESŐ!$D$10=""),OR(IFERROR(SEARCH(KERESŐ!$D$11,F118)&gt;0,"-"),KERESŐ!$D$11=""),OR(KERESŐ!$D$12=I118,KERESŐ!$D$12=""),OR(KERESŐ!$D$7=G118,KERESŐ!$D$7=""),OR(IFERROR(SEARCH(KERESŐ!$D$8,N118)&gt;0,"-"),KERESŐ!$D$8=""),OR(KERESŐ!$D$6=J118,KERESŐ!$D$6="")),"megfelel","-")</f>
        <v>megfelel</v>
      </c>
      <c r="D118" s="1" t="s">
        <v>265</v>
      </c>
      <c r="E118" s="1" t="s">
        <v>552</v>
      </c>
      <c r="F118" s="1" t="s">
        <v>652</v>
      </c>
      <c r="G118" s="15" t="s">
        <v>234</v>
      </c>
      <c r="H118" s="1" t="s">
        <v>247</v>
      </c>
      <c r="I118" s="1" t="s">
        <v>9</v>
      </c>
      <c r="J118" s="1" t="s">
        <v>2</v>
      </c>
      <c r="K118" s="1" t="s">
        <v>262</v>
      </c>
      <c r="L118" s="9">
        <f t="shared" si="10"/>
        <v>50</v>
      </c>
      <c r="M118" s="1" t="str">
        <f t="shared" si="9"/>
        <v>IDŐSZAKOSAN JELENTKEZŐ FELADATOK (50)</v>
      </c>
      <c r="N118" s="1" t="s">
        <v>896</v>
      </c>
      <c r="O118" s="3" t="str">
        <f t="shared" si="8"/>
        <v>101.  </v>
      </c>
    </row>
    <row r="119" spans="1:15" ht="85.5" customHeight="1" x14ac:dyDescent="0.25">
      <c r="A119" s="25" t="str">
        <f t="shared" si="7"/>
        <v>102.</v>
      </c>
      <c r="B119" s="26">
        <f>IF(C119="-",0,COUNTIF($B$17:B118,"&gt;0")+1)</f>
        <v>102</v>
      </c>
      <c r="C119" s="27" t="str">
        <f>IF(AND(OR(IFERROR(SEARCH(KERESŐ!$D$10,E119)&gt;0,"-"),KERESŐ!$D$10=""),OR(IFERROR(SEARCH(KERESŐ!$D$11,F119)&gt;0,"-"),KERESŐ!$D$11=""),OR(KERESŐ!$D$12=I119,KERESŐ!$D$12=""),OR(KERESŐ!$D$7=G119,KERESŐ!$D$7=""),OR(IFERROR(SEARCH(KERESŐ!$D$8,N119)&gt;0,"-"),KERESŐ!$D$8=""),OR(KERESŐ!$D$6=J119,KERESŐ!$D$6="")),"megfelel","-")</f>
        <v>megfelel</v>
      </c>
      <c r="D119" s="1" t="s">
        <v>268</v>
      </c>
      <c r="E119" s="1" t="s">
        <v>553</v>
      </c>
      <c r="F119" s="1" t="s">
        <v>554</v>
      </c>
      <c r="G119" s="15" t="s">
        <v>234</v>
      </c>
      <c r="H119" s="1" t="s">
        <v>247</v>
      </c>
      <c r="I119" s="1" t="s">
        <v>9</v>
      </c>
      <c r="J119" s="1" t="s">
        <v>2</v>
      </c>
      <c r="K119" s="1" t="s">
        <v>264</v>
      </c>
      <c r="L119" s="9">
        <f t="shared" si="10"/>
        <v>50</v>
      </c>
      <c r="M119" s="1" t="str">
        <f t="shared" si="9"/>
        <v>IDŐSZAKOSAN JELENTKEZŐ FELADATOK (50)</v>
      </c>
      <c r="N119" s="1" t="s">
        <v>896</v>
      </c>
      <c r="O119" s="3" t="str">
        <f t="shared" si="8"/>
        <v>102.  </v>
      </c>
    </row>
    <row r="120" spans="1:15" ht="85.5" customHeight="1" x14ac:dyDescent="0.25">
      <c r="A120" s="25" t="str">
        <f t="shared" si="7"/>
        <v>103.</v>
      </c>
      <c r="B120" s="26">
        <f>IF(C120="-",0,COUNTIF($B$17:B119,"&gt;0")+1)</f>
        <v>103</v>
      </c>
      <c r="C120" s="27" t="str">
        <f>IF(AND(OR(IFERROR(SEARCH(KERESŐ!$D$10,E120)&gt;0,"-"),KERESŐ!$D$10=""),OR(IFERROR(SEARCH(KERESŐ!$D$11,F120)&gt;0,"-"),KERESŐ!$D$11=""),OR(KERESŐ!$D$12=I120,KERESŐ!$D$12=""),OR(KERESŐ!$D$7=G120,KERESŐ!$D$7=""),OR(IFERROR(SEARCH(KERESŐ!$D$8,N120)&gt;0,"-"),KERESŐ!$D$8=""),OR(KERESŐ!$D$6=J120,KERESŐ!$D$6="")),"megfelel","-")</f>
        <v>megfelel</v>
      </c>
      <c r="D120" s="1" t="s">
        <v>271</v>
      </c>
      <c r="E120" s="1" t="s">
        <v>555</v>
      </c>
      <c r="F120" s="1" t="s">
        <v>556</v>
      </c>
      <c r="G120" s="15" t="s">
        <v>234</v>
      </c>
      <c r="H120" s="1" t="s">
        <v>266</v>
      </c>
      <c r="I120" s="1" t="s">
        <v>683</v>
      </c>
      <c r="J120" s="1" t="s">
        <v>2</v>
      </c>
      <c r="K120" s="1" t="s">
        <v>267</v>
      </c>
      <c r="L120" s="9">
        <f t="shared" si="10"/>
        <v>50</v>
      </c>
      <c r="M120" s="1" t="str">
        <f t="shared" si="9"/>
        <v>IDŐSZAKOSAN JELENTKEZŐ FELADATOK (50)</v>
      </c>
      <c r="N120" s="3" t="s">
        <v>740</v>
      </c>
      <c r="O120" s="3" t="str">
        <f t="shared" si="8"/>
        <v>103.  </v>
      </c>
    </row>
    <row r="121" spans="1:15" ht="85.5" customHeight="1" x14ac:dyDescent="0.25">
      <c r="A121" s="25" t="str">
        <f t="shared" si="7"/>
        <v>104.</v>
      </c>
      <c r="B121" s="26">
        <f>IF(C121="-",0,COUNTIF($B$17:B120,"&gt;0")+1)</f>
        <v>104</v>
      </c>
      <c r="C121" s="27" t="str">
        <f>IF(AND(OR(IFERROR(SEARCH(KERESŐ!$D$10,E121)&gt;0,"-"),KERESŐ!$D$10=""),OR(IFERROR(SEARCH(KERESŐ!$D$11,F121)&gt;0,"-"),KERESŐ!$D$11=""),OR(KERESŐ!$D$12=I121,KERESŐ!$D$12=""),OR(KERESŐ!$D$7=G121,KERESŐ!$D$7=""),OR(IFERROR(SEARCH(KERESŐ!$D$8,N121)&gt;0,"-"),KERESŐ!$D$8=""),OR(KERESŐ!$D$6=J121,KERESŐ!$D$6="")),"megfelel","-")</f>
        <v>megfelel</v>
      </c>
      <c r="D121" s="1" t="s">
        <v>272</v>
      </c>
      <c r="E121" s="1" t="s">
        <v>557</v>
      </c>
      <c r="F121" s="1" t="s">
        <v>558</v>
      </c>
      <c r="G121" s="15" t="s">
        <v>234</v>
      </c>
      <c r="H121" s="1" t="s">
        <v>269</v>
      </c>
      <c r="I121" s="1" t="s">
        <v>6</v>
      </c>
      <c r="J121" s="1" t="s">
        <v>2</v>
      </c>
      <c r="K121" s="1" t="s">
        <v>270</v>
      </c>
      <c r="L121" s="9">
        <f t="shared" si="10"/>
        <v>50</v>
      </c>
      <c r="M121" s="1" t="str">
        <f t="shared" si="9"/>
        <v>IDŐSZAKOSAN JELENTKEZŐ FELADATOK (50)</v>
      </c>
      <c r="N121" s="3" t="s">
        <v>740</v>
      </c>
      <c r="O121" s="3" t="str">
        <f t="shared" si="8"/>
        <v>104.  </v>
      </c>
    </row>
    <row r="122" spans="1:15" ht="85.5" customHeight="1" x14ac:dyDescent="0.25">
      <c r="A122" s="25" t="str">
        <f t="shared" si="7"/>
        <v>105.</v>
      </c>
      <c r="B122" s="26">
        <f>IF(C122="-",0,COUNTIF($B$17:B121,"&gt;0")+1)</f>
        <v>105</v>
      </c>
      <c r="C122" s="27" t="str">
        <f>IF(AND(OR(IFERROR(SEARCH(KERESŐ!$D$10,E122)&gt;0,"-"),KERESŐ!$D$10=""),OR(IFERROR(SEARCH(KERESŐ!$D$11,F122)&gt;0,"-"),KERESŐ!$D$11=""),OR(KERESŐ!$D$12=I122,KERESŐ!$D$12=""),OR(KERESŐ!$D$7=G122,KERESŐ!$D$7=""),OR(IFERROR(SEARCH(KERESŐ!$D$8,N122)&gt;0,"-"),KERESŐ!$D$8=""),OR(KERESŐ!$D$6=J122,KERESŐ!$D$6="")),"megfelel","-")</f>
        <v>megfelel</v>
      </c>
      <c r="D122" s="1" t="s">
        <v>274</v>
      </c>
      <c r="E122" s="1" t="s">
        <v>559</v>
      </c>
      <c r="F122" s="1" t="s">
        <v>560</v>
      </c>
      <c r="G122" s="15" t="s">
        <v>234</v>
      </c>
      <c r="H122" s="1" t="s">
        <v>269</v>
      </c>
      <c r="I122" s="1" t="s">
        <v>6</v>
      </c>
      <c r="J122" s="1" t="s">
        <v>2</v>
      </c>
      <c r="K122" s="1" t="s">
        <v>270</v>
      </c>
      <c r="L122" s="9">
        <f t="shared" si="10"/>
        <v>50</v>
      </c>
      <c r="M122" s="1" t="str">
        <f t="shared" si="9"/>
        <v>IDŐSZAKOSAN JELENTKEZŐ FELADATOK (50)</v>
      </c>
      <c r="N122" s="3" t="s">
        <v>740</v>
      </c>
      <c r="O122" s="3" t="str">
        <f t="shared" si="8"/>
        <v>105.  </v>
      </c>
    </row>
    <row r="123" spans="1:15" ht="85.5" customHeight="1" x14ac:dyDescent="0.25">
      <c r="A123" s="25" t="str">
        <f t="shared" si="7"/>
        <v>106.</v>
      </c>
      <c r="B123" s="26">
        <f>IF(C123="-",0,COUNTIF($B$17:B122,"&gt;0")+1)</f>
        <v>106</v>
      </c>
      <c r="C123" s="27" t="str">
        <f>IF(AND(OR(IFERROR(SEARCH(KERESŐ!$D$10,E123)&gt;0,"-"),KERESŐ!$D$10=""),OR(IFERROR(SEARCH(KERESŐ!$D$11,F123)&gt;0,"-"),KERESŐ!$D$11=""),OR(KERESŐ!$D$12=I123,KERESŐ!$D$12=""),OR(KERESŐ!$D$7=G123,KERESŐ!$D$7=""),OR(IFERROR(SEARCH(KERESŐ!$D$8,N123)&gt;0,"-"),KERESŐ!$D$8=""),OR(KERESŐ!$D$6=J123,KERESŐ!$D$6="")),"megfelel","-")</f>
        <v>megfelel</v>
      </c>
      <c r="D123" s="1" t="s">
        <v>277</v>
      </c>
      <c r="E123" s="1" t="s">
        <v>1014</v>
      </c>
      <c r="F123" s="1" t="s">
        <v>561</v>
      </c>
      <c r="G123" s="15" t="s">
        <v>234</v>
      </c>
      <c r="H123" s="1" t="s">
        <v>273</v>
      </c>
      <c r="I123" s="1" t="s">
        <v>6</v>
      </c>
      <c r="J123" s="1" t="s">
        <v>2</v>
      </c>
      <c r="K123" s="1" t="s">
        <v>270</v>
      </c>
      <c r="L123" s="9">
        <f t="shared" si="10"/>
        <v>50</v>
      </c>
      <c r="M123" s="1" t="str">
        <f t="shared" si="9"/>
        <v>IDŐSZAKOSAN JELENTKEZŐ FELADATOK (50)</v>
      </c>
      <c r="N123" s="3" t="s">
        <v>740</v>
      </c>
      <c r="O123" s="3" t="str">
        <f t="shared" si="8"/>
        <v>106.  </v>
      </c>
    </row>
    <row r="124" spans="1:15" ht="85.5" customHeight="1" x14ac:dyDescent="0.25">
      <c r="A124" s="25" t="str">
        <f t="shared" si="7"/>
        <v>107.</v>
      </c>
      <c r="B124" s="26">
        <f>IF(C124="-",0,COUNTIF($B$17:B123,"&gt;0")+1)</f>
        <v>107</v>
      </c>
      <c r="C124" s="27" t="str">
        <f>IF(AND(OR(IFERROR(SEARCH(KERESŐ!$D$10,E124)&gt;0,"-"),KERESŐ!$D$10=""),OR(IFERROR(SEARCH(KERESŐ!$D$11,F124)&gt;0,"-"),KERESŐ!$D$11=""),OR(KERESŐ!$D$12=I124,KERESŐ!$D$12=""),OR(KERESŐ!$D$7=G124,KERESŐ!$D$7=""),OR(IFERROR(SEARCH(KERESŐ!$D$8,N124)&gt;0,"-"),KERESŐ!$D$8=""),OR(KERESŐ!$D$6=J124,KERESŐ!$D$6="")),"megfelel","-")</f>
        <v>megfelel</v>
      </c>
      <c r="D124" s="1" t="s">
        <v>279</v>
      </c>
      <c r="E124" s="1" t="s">
        <v>562</v>
      </c>
      <c r="F124" s="1" t="s">
        <v>563</v>
      </c>
      <c r="G124" s="15" t="s">
        <v>234</v>
      </c>
      <c r="H124" s="1" t="s">
        <v>275</v>
      </c>
      <c r="I124" s="1" t="s">
        <v>679</v>
      </c>
      <c r="J124" s="1" t="s">
        <v>2</v>
      </c>
      <c r="K124" s="1" t="s">
        <v>276</v>
      </c>
      <c r="L124" s="9">
        <f t="shared" si="10"/>
        <v>50</v>
      </c>
      <c r="M124" s="1" t="str">
        <f t="shared" si="9"/>
        <v>IDŐSZAKOSAN JELENTKEZŐ FELADATOK (50)</v>
      </c>
      <c r="N124" s="1" t="s">
        <v>889</v>
      </c>
      <c r="O124" s="3" t="str">
        <f t="shared" si="8"/>
        <v>107.  </v>
      </c>
    </row>
    <row r="125" spans="1:15" ht="147.69999999999999" customHeight="1" x14ac:dyDescent="0.25">
      <c r="A125" s="25" t="str">
        <f t="shared" si="7"/>
        <v>108.</v>
      </c>
      <c r="B125" s="26">
        <f>IF(C125="-",0,COUNTIF($B$17:B124,"&gt;0")+1)</f>
        <v>108</v>
      </c>
      <c r="C125" s="27" t="str">
        <f>IF(AND(OR(IFERROR(SEARCH(KERESŐ!$D$10,E125)&gt;0,"-"),KERESŐ!$D$10=""),OR(IFERROR(SEARCH(KERESŐ!$D$11,F125)&gt;0,"-"),KERESŐ!$D$11=""),OR(KERESŐ!$D$12=I125,KERESŐ!$D$12=""),OR(KERESŐ!$D$7=G125,KERESŐ!$D$7=""),OR(IFERROR(SEARCH(KERESŐ!$D$8,N125)&gt;0,"-"),KERESŐ!$D$8=""),OR(KERESŐ!$D$6=J125,KERESŐ!$D$6="")),"megfelel","-")</f>
        <v>megfelel</v>
      </c>
      <c r="D125" s="1" t="s">
        <v>281</v>
      </c>
      <c r="E125" s="1" t="s">
        <v>564</v>
      </c>
      <c r="F125" s="1" t="s">
        <v>655</v>
      </c>
      <c r="G125" s="15" t="s">
        <v>234</v>
      </c>
      <c r="H125" s="1" t="s">
        <v>247</v>
      </c>
      <c r="I125" s="1" t="s">
        <v>6</v>
      </c>
      <c r="J125" s="1" t="s">
        <v>2</v>
      </c>
      <c r="K125" s="1" t="s">
        <v>278</v>
      </c>
      <c r="L125" s="9">
        <f t="shared" si="10"/>
        <v>50</v>
      </c>
      <c r="M125" s="1" t="str">
        <f t="shared" si="9"/>
        <v>IDŐSZAKOSAN JELENTKEZŐ FELADATOK (50)</v>
      </c>
      <c r="N125" s="1" t="s">
        <v>896</v>
      </c>
      <c r="O125" s="3" t="str">
        <f t="shared" si="8"/>
        <v>108.  </v>
      </c>
    </row>
    <row r="126" spans="1:15" ht="85.5" customHeight="1" x14ac:dyDescent="0.25">
      <c r="A126" s="25" t="str">
        <f t="shared" si="7"/>
        <v>109.</v>
      </c>
      <c r="B126" s="26">
        <f>IF(C126="-",0,COUNTIF($B$17:B125,"&gt;0")+1)</f>
        <v>109</v>
      </c>
      <c r="C126" s="27" t="str">
        <f>IF(AND(OR(IFERROR(SEARCH(KERESŐ!$D$10,E126)&gt;0,"-"),KERESŐ!$D$10=""),OR(IFERROR(SEARCH(KERESŐ!$D$11,F126)&gt;0,"-"),KERESŐ!$D$11=""),OR(KERESŐ!$D$12=I126,KERESŐ!$D$12=""),OR(KERESŐ!$D$7=G126,KERESŐ!$D$7=""),OR(IFERROR(SEARCH(KERESŐ!$D$8,N126)&gt;0,"-"),KERESŐ!$D$8=""),OR(KERESŐ!$D$6=J126,KERESŐ!$D$6="")),"megfelel","-")</f>
        <v>megfelel</v>
      </c>
      <c r="D126" s="1" t="s">
        <v>283</v>
      </c>
      <c r="E126" s="1" t="s">
        <v>1015</v>
      </c>
      <c r="F126" s="1" t="s">
        <v>656</v>
      </c>
      <c r="G126" s="15" t="s">
        <v>234</v>
      </c>
      <c r="H126" s="1" t="s">
        <v>280</v>
      </c>
      <c r="I126" s="1" t="s">
        <v>6</v>
      </c>
      <c r="J126" s="1" t="s">
        <v>2</v>
      </c>
      <c r="K126" s="1" t="s">
        <v>1016</v>
      </c>
      <c r="L126" s="9">
        <f t="shared" si="10"/>
        <v>50</v>
      </c>
      <c r="M126" s="1" t="str">
        <f t="shared" si="9"/>
        <v>IDŐSZAKOSAN JELENTKEZŐ FELADATOK (50)</v>
      </c>
      <c r="N126" s="1" t="s">
        <v>889</v>
      </c>
      <c r="O126" s="3" t="str">
        <f t="shared" si="8"/>
        <v>109.  </v>
      </c>
    </row>
    <row r="127" spans="1:15" ht="85.5" customHeight="1" x14ac:dyDescent="0.25">
      <c r="A127" s="25" t="str">
        <f t="shared" si="7"/>
        <v>110.</v>
      </c>
      <c r="B127" s="26">
        <f>IF(C127="-",0,COUNTIF($B$17:B126,"&gt;0")+1)</f>
        <v>110</v>
      </c>
      <c r="C127" s="27" t="str">
        <f>IF(AND(OR(IFERROR(SEARCH(KERESŐ!$D$10,E127)&gt;0,"-"),KERESŐ!$D$10=""),OR(IFERROR(SEARCH(KERESŐ!$D$11,F127)&gt;0,"-"),KERESŐ!$D$11=""),OR(KERESŐ!$D$12=I127,KERESŐ!$D$12=""),OR(KERESŐ!$D$7=G127,KERESŐ!$D$7=""),OR(IFERROR(SEARCH(KERESŐ!$D$8,N127)&gt;0,"-"),KERESŐ!$D$8=""),OR(KERESŐ!$D$6=J127,KERESŐ!$D$6="")),"megfelel","-")</f>
        <v>megfelel</v>
      </c>
      <c r="D127" s="1" t="s">
        <v>286</v>
      </c>
      <c r="E127" s="1" t="s">
        <v>565</v>
      </c>
      <c r="F127" s="1" t="s">
        <v>657</v>
      </c>
      <c r="G127" s="15" t="s">
        <v>234</v>
      </c>
      <c r="H127" s="1" t="s">
        <v>280</v>
      </c>
      <c r="I127" s="1" t="s">
        <v>6</v>
      </c>
      <c r="J127" s="1" t="s">
        <v>2</v>
      </c>
      <c r="K127" s="1" t="s">
        <v>282</v>
      </c>
      <c r="L127" s="9">
        <f t="shared" si="10"/>
        <v>50</v>
      </c>
      <c r="M127" s="1" t="str">
        <f t="shared" si="9"/>
        <v>IDŐSZAKOSAN JELENTKEZŐ FELADATOK (50)</v>
      </c>
      <c r="N127" s="1" t="s">
        <v>889</v>
      </c>
      <c r="O127" s="3" t="str">
        <f t="shared" si="8"/>
        <v>110.  </v>
      </c>
    </row>
    <row r="128" spans="1:15" ht="85.5" customHeight="1" x14ac:dyDescent="0.25">
      <c r="A128" s="25" t="str">
        <f t="shared" si="7"/>
        <v>111.</v>
      </c>
      <c r="B128" s="26">
        <f>IF(C128="-",0,COUNTIF($B$17:B127,"&gt;0")+1)</f>
        <v>111</v>
      </c>
      <c r="C128" s="27" t="str">
        <f>IF(AND(OR(IFERROR(SEARCH(KERESŐ!$D$10,E128)&gt;0,"-"),KERESŐ!$D$10=""),OR(IFERROR(SEARCH(KERESŐ!$D$11,F128)&gt;0,"-"),KERESŐ!$D$11=""),OR(KERESŐ!$D$12=I128,KERESŐ!$D$12=""),OR(KERESŐ!$D$7=G128,KERESŐ!$D$7=""),OR(IFERROR(SEARCH(KERESŐ!$D$8,N128)&gt;0,"-"),KERESŐ!$D$8=""),OR(KERESŐ!$D$6=J128,KERESŐ!$D$6="")),"megfelel","-")</f>
        <v>megfelel</v>
      </c>
      <c r="D128" s="1" t="s">
        <v>288</v>
      </c>
      <c r="E128" s="1" t="s">
        <v>566</v>
      </c>
      <c r="F128" s="1" t="s">
        <v>567</v>
      </c>
      <c r="G128" s="15" t="s">
        <v>234</v>
      </c>
      <c r="H128" s="1" t="s">
        <v>284</v>
      </c>
      <c r="I128" s="1" t="s">
        <v>6</v>
      </c>
      <c r="J128" s="1" t="s">
        <v>2</v>
      </c>
      <c r="K128" s="1" t="s">
        <v>285</v>
      </c>
      <c r="L128" s="9">
        <f t="shared" si="10"/>
        <v>50</v>
      </c>
      <c r="M128" s="1" t="str">
        <f t="shared" si="9"/>
        <v>IDŐSZAKOSAN JELENTKEZŐ FELADATOK (50)</v>
      </c>
      <c r="N128" s="1" t="s">
        <v>889</v>
      </c>
      <c r="O128" s="3" t="str">
        <f t="shared" si="8"/>
        <v>111.  </v>
      </c>
    </row>
    <row r="129" spans="1:15" ht="85.5" customHeight="1" x14ac:dyDescent="0.25">
      <c r="A129" s="25" t="str">
        <f t="shared" si="7"/>
        <v>112.</v>
      </c>
      <c r="B129" s="26">
        <f>IF(C129="-",0,COUNTIF($B$17:B128,"&gt;0")+1)</f>
        <v>112</v>
      </c>
      <c r="C129" s="27" t="str">
        <f>IF(AND(OR(IFERROR(SEARCH(KERESŐ!$D$10,E129)&gt;0,"-"),KERESŐ!$D$10=""),OR(IFERROR(SEARCH(KERESŐ!$D$11,F129)&gt;0,"-"),KERESŐ!$D$11=""),OR(KERESŐ!$D$12=I129,KERESŐ!$D$12=""),OR(KERESŐ!$D$7=G129,KERESŐ!$D$7=""),OR(IFERROR(SEARCH(KERESŐ!$D$8,N129)&gt;0,"-"),KERESŐ!$D$8=""),OR(KERESŐ!$D$6=J129,KERESŐ!$D$6="")),"megfelel","-")</f>
        <v>megfelel</v>
      </c>
      <c r="D129" s="1" t="s">
        <v>291</v>
      </c>
      <c r="E129" s="1" t="s">
        <v>568</v>
      </c>
      <c r="F129" s="1" t="s">
        <v>658</v>
      </c>
      <c r="G129" s="15" t="s">
        <v>234</v>
      </c>
      <c r="H129" s="1" t="s">
        <v>247</v>
      </c>
      <c r="I129" s="1" t="s">
        <v>6</v>
      </c>
      <c r="J129" s="1" t="s">
        <v>2</v>
      </c>
      <c r="K129" s="1" t="s">
        <v>287</v>
      </c>
      <c r="L129" s="9">
        <f t="shared" si="10"/>
        <v>50</v>
      </c>
      <c r="M129" s="1" t="str">
        <f t="shared" si="9"/>
        <v>IDŐSZAKOSAN JELENTKEZŐ FELADATOK (50)</v>
      </c>
      <c r="N129" s="1" t="s">
        <v>889</v>
      </c>
      <c r="O129" s="3" t="str">
        <f t="shared" si="8"/>
        <v>112.  </v>
      </c>
    </row>
    <row r="130" spans="1:15" ht="85.5" customHeight="1" x14ac:dyDescent="0.25">
      <c r="A130" s="25" t="str">
        <f t="shared" si="7"/>
        <v>113.</v>
      </c>
      <c r="B130" s="26">
        <f>IF(C130="-",0,COUNTIF($B$17:B129,"&gt;0")+1)</f>
        <v>113</v>
      </c>
      <c r="C130" s="27" t="str">
        <f>IF(AND(OR(IFERROR(SEARCH(KERESŐ!$D$10,E130)&gt;0,"-"),KERESŐ!$D$10=""),OR(IFERROR(SEARCH(KERESŐ!$D$11,F130)&gt;0,"-"),KERESŐ!$D$11=""),OR(KERESŐ!$D$12=I130,KERESŐ!$D$12=""),OR(KERESŐ!$D$7=G130,KERESŐ!$D$7=""),OR(IFERROR(SEARCH(KERESŐ!$D$8,N130)&gt;0,"-"),KERESŐ!$D$8=""),OR(KERESŐ!$D$6=J130,KERESŐ!$D$6="")),"megfelel","-")</f>
        <v>megfelel</v>
      </c>
      <c r="D130" s="1" t="s">
        <v>294</v>
      </c>
      <c r="E130" s="1" t="s">
        <v>569</v>
      </c>
      <c r="F130" s="1" t="s">
        <v>570</v>
      </c>
      <c r="G130" s="15" t="s">
        <v>234</v>
      </c>
      <c r="H130" s="1" t="s">
        <v>289</v>
      </c>
      <c r="I130" s="1" t="s">
        <v>6</v>
      </c>
      <c r="J130" s="1" t="s">
        <v>2</v>
      </c>
      <c r="K130" s="1" t="s">
        <v>290</v>
      </c>
      <c r="L130" s="9">
        <f t="shared" si="10"/>
        <v>50</v>
      </c>
      <c r="M130" s="1" t="str">
        <f t="shared" si="9"/>
        <v>IDŐSZAKOSAN JELENTKEZŐ FELADATOK (50)</v>
      </c>
      <c r="N130" s="1" t="s">
        <v>889</v>
      </c>
      <c r="O130" s="3" t="str">
        <f t="shared" si="8"/>
        <v>113.  </v>
      </c>
    </row>
    <row r="131" spans="1:15" ht="85.5" customHeight="1" x14ac:dyDescent="0.25">
      <c r="A131" s="25" t="str">
        <f t="shared" si="7"/>
        <v>114.</v>
      </c>
      <c r="B131" s="26">
        <f>IF(C131="-",0,COUNTIF($B$17:B130,"&gt;0")+1)</f>
        <v>114</v>
      </c>
      <c r="C131" s="27" t="str">
        <f>IF(AND(OR(IFERROR(SEARCH(KERESŐ!$D$10,E131)&gt;0,"-"),KERESŐ!$D$10=""),OR(IFERROR(SEARCH(KERESŐ!$D$11,F131)&gt;0,"-"),KERESŐ!$D$11=""),OR(KERESŐ!$D$12=I131,KERESŐ!$D$12=""),OR(KERESŐ!$D$7=G131,KERESŐ!$D$7=""),OR(IFERROR(SEARCH(KERESŐ!$D$8,N131)&gt;0,"-"),KERESŐ!$D$8=""),OR(KERESŐ!$D$6=J131,KERESŐ!$D$6="")),"megfelel","-")</f>
        <v>megfelel</v>
      </c>
      <c r="D131" s="1" t="s">
        <v>298</v>
      </c>
      <c r="E131" s="1" t="s">
        <v>571</v>
      </c>
      <c r="F131" s="1" t="s">
        <v>572</v>
      </c>
      <c r="G131" s="15" t="s">
        <v>723</v>
      </c>
      <c r="H131" s="1" t="s">
        <v>292</v>
      </c>
      <c r="I131" s="1" t="s">
        <v>6</v>
      </c>
      <c r="J131" s="1" t="s">
        <v>2</v>
      </c>
      <c r="K131" s="1" t="s">
        <v>293</v>
      </c>
      <c r="L131" s="9">
        <f t="shared" si="10"/>
        <v>12</v>
      </c>
      <c r="M131" s="1" t="str">
        <f t="shared" si="9"/>
        <v>VÁLASZTÁSI ESEMÉNYHEZ KÖTHETŐ (12)</v>
      </c>
      <c r="N131" s="1" t="s">
        <v>889</v>
      </c>
      <c r="O131" s="3" t="str">
        <f t="shared" si="8"/>
        <v>114.  </v>
      </c>
    </row>
    <row r="132" spans="1:15" ht="85.5" customHeight="1" x14ac:dyDescent="0.25">
      <c r="A132" s="25" t="str">
        <f t="shared" si="7"/>
        <v>115.</v>
      </c>
      <c r="B132" s="26">
        <f>IF(C132="-",0,COUNTIF($B$17:B131,"&gt;0")+1)</f>
        <v>115</v>
      </c>
      <c r="C132" s="27" t="str">
        <f>IF(AND(OR(IFERROR(SEARCH(KERESŐ!$D$10,E132)&gt;0,"-"),KERESŐ!$D$10=""),OR(IFERROR(SEARCH(KERESŐ!$D$11,F132)&gt;0,"-"),KERESŐ!$D$11=""),OR(KERESŐ!$D$12=I132,KERESŐ!$D$12=""),OR(KERESŐ!$D$7=G132,KERESŐ!$D$7=""),OR(IFERROR(SEARCH(KERESŐ!$D$8,N132)&gt;0,"-"),KERESŐ!$D$8=""),OR(KERESŐ!$D$6=J132,KERESŐ!$D$6="")),"megfelel","-")</f>
        <v>megfelel</v>
      </c>
      <c r="D132" s="1" t="s">
        <v>302</v>
      </c>
      <c r="E132" s="1" t="s">
        <v>573</v>
      </c>
      <c r="F132" s="1" t="s">
        <v>574</v>
      </c>
      <c r="G132" s="15" t="s">
        <v>723</v>
      </c>
      <c r="H132" s="1" t="s">
        <v>295</v>
      </c>
      <c r="I132" s="1" t="s">
        <v>6</v>
      </c>
      <c r="J132" s="1" t="s">
        <v>296</v>
      </c>
      <c r="K132" s="1" t="s">
        <v>297</v>
      </c>
      <c r="L132" s="9">
        <f t="shared" si="10"/>
        <v>12</v>
      </c>
      <c r="M132" s="1" t="str">
        <f t="shared" si="9"/>
        <v>VÁLASZTÁSI ESEMÉNYHEZ KÖTHETŐ (12)</v>
      </c>
      <c r="N132" s="1" t="s">
        <v>889</v>
      </c>
      <c r="O132" s="3" t="str">
        <f t="shared" si="8"/>
        <v>115.  </v>
      </c>
    </row>
    <row r="133" spans="1:15" ht="85.5" customHeight="1" x14ac:dyDescent="0.25">
      <c r="A133" s="25" t="str">
        <f t="shared" si="7"/>
        <v>116.</v>
      </c>
      <c r="B133" s="26">
        <f>IF(C133="-",0,COUNTIF($B$17:B132,"&gt;0")+1)</f>
        <v>116</v>
      </c>
      <c r="C133" s="27" t="str">
        <f>IF(AND(OR(IFERROR(SEARCH(KERESŐ!$D$10,E133)&gt;0,"-"),KERESŐ!$D$10=""),OR(IFERROR(SEARCH(KERESŐ!$D$11,F133)&gt;0,"-"),KERESŐ!$D$11=""),OR(KERESŐ!$D$12=I133,KERESŐ!$D$12=""),OR(KERESŐ!$D$7=G133,KERESŐ!$D$7=""),OR(IFERROR(SEARCH(KERESŐ!$D$8,N133)&gt;0,"-"),KERESŐ!$D$8=""),OR(KERESŐ!$D$6=J133,KERESŐ!$D$6="")),"megfelel","-")</f>
        <v>megfelel</v>
      </c>
      <c r="D133" s="1" t="s">
        <v>305</v>
      </c>
      <c r="E133" s="1" t="s">
        <v>575</v>
      </c>
      <c r="F133" s="1" t="s">
        <v>1017</v>
      </c>
      <c r="G133" s="15" t="s">
        <v>723</v>
      </c>
      <c r="H133" s="1" t="s">
        <v>299</v>
      </c>
      <c r="I133" s="1" t="s">
        <v>300</v>
      </c>
      <c r="J133" s="1" t="s">
        <v>2</v>
      </c>
      <c r="K133" s="1" t="s">
        <v>301</v>
      </c>
      <c r="L133" s="9">
        <f t="shared" si="10"/>
        <v>12</v>
      </c>
      <c r="M133" s="1" t="str">
        <f t="shared" si="9"/>
        <v>VÁLASZTÁSI ESEMÉNYHEZ KÖTHETŐ (12)</v>
      </c>
      <c r="N133" s="1" t="s">
        <v>735</v>
      </c>
      <c r="O133" s="3" t="str">
        <f t="shared" si="8"/>
        <v>116.  </v>
      </c>
    </row>
    <row r="134" spans="1:15" ht="85.5" customHeight="1" x14ac:dyDescent="0.25">
      <c r="A134" s="25" t="str">
        <f t="shared" si="7"/>
        <v>117.</v>
      </c>
      <c r="B134" s="26">
        <f>IF(C134="-",0,COUNTIF($B$17:B133,"&gt;0")+1)</f>
        <v>117</v>
      </c>
      <c r="C134" s="27" t="str">
        <f>IF(AND(OR(IFERROR(SEARCH(KERESŐ!$D$10,E134)&gt;0,"-"),KERESŐ!$D$10=""),OR(IFERROR(SEARCH(KERESŐ!$D$11,F134)&gt;0,"-"),KERESŐ!$D$11=""),OR(KERESŐ!$D$12=I134,KERESŐ!$D$12=""),OR(KERESŐ!$D$7=G134,KERESŐ!$D$7=""),OR(IFERROR(SEARCH(KERESŐ!$D$8,N134)&gt;0,"-"),KERESŐ!$D$8=""),OR(KERESŐ!$D$6=J134,KERESŐ!$D$6="")),"megfelel","-")</f>
        <v>megfelel</v>
      </c>
      <c r="D134" s="1" t="s">
        <v>308</v>
      </c>
      <c r="E134" s="1" t="s">
        <v>576</v>
      </c>
      <c r="F134" s="1" t="s">
        <v>659</v>
      </c>
      <c r="G134" s="15" t="s">
        <v>723</v>
      </c>
      <c r="H134" s="1" t="s">
        <v>303</v>
      </c>
      <c r="I134" s="1" t="s">
        <v>684</v>
      </c>
      <c r="J134" s="1" t="s">
        <v>2</v>
      </c>
      <c r="K134" s="1" t="s">
        <v>304</v>
      </c>
      <c r="L134" s="9">
        <f t="shared" si="10"/>
        <v>12</v>
      </c>
      <c r="M134" s="1" t="str">
        <f t="shared" si="9"/>
        <v>VÁLASZTÁSI ESEMÉNYHEZ KÖTHETŐ (12)</v>
      </c>
      <c r="N134" s="1" t="s">
        <v>735</v>
      </c>
      <c r="O134" s="3" t="str">
        <f t="shared" si="8"/>
        <v>117.  </v>
      </c>
    </row>
    <row r="135" spans="1:15" ht="85.5" customHeight="1" x14ac:dyDescent="0.25">
      <c r="A135" s="25" t="str">
        <f t="shared" si="7"/>
        <v>118.</v>
      </c>
      <c r="B135" s="26">
        <f>IF(C135="-",0,COUNTIF($B$17:B134,"&gt;0")+1)</f>
        <v>118</v>
      </c>
      <c r="C135" s="27" t="str">
        <f>IF(AND(OR(IFERROR(SEARCH(KERESŐ!$D$10,E135)&gt;0,"-"),KERESŐ!$D$10=""),OR(IFERROR(SEARCH(KERESŐ!$D$11,F135)&gt;0,"-"),KERESŐ!$D$11=""),OR(KERESŐ!$D$12=I135,KERESŐ!$D$12=""),OR(KERESŐ!$D$7=G135,KERESŐ!$D$7=""),OR(IFERROR(SEARCH(KERESŐ!$D$8,N135)&gt;0,"-"),KERESŐ!$D$8=""),OR(KERESŐ!$D$6=J135,KERESŐ!$D$6="")),"megfelel","-")</f>
        <v>megfelel</v>
      </c>
      <c r="D135" s="1" t="s">
        <v>311</v>
      </c>
      <c r="E135" s="1" t="s">
        <v>577</v>
      </c>
      <c r="F135" s="1" t="s">
        <v>1024</v>
      </c>
      <c r="G135" s="15" t="s">
        <v>723</v>
      </c>
      <c r="H135" s="1" t="s">
        <v>306</v>
      </c>
      <c r="I135" s="1" t="s">
        <v>6</v>
      </c>
      <c r="J135" s="1" t="s">
        <v>2</v>
      </c>
      <c r="K135" s="1" t="s">
        <v>307</v>
      </c>
      <c r="L135" s="9">
        <f t="shared" si="10"/>
        <v>12</v>
      </c>
      <c r="M135" s="1" t="str">
        <f t="shared" si="9"/>
        <v>VÁLASZTÁSI ESEMÉNYHEZ KÖTHETŐ (12)</v>
      </c>
      <c r="N135" s="1" t="s">
        <v>735</v>
      </c>
      <c r="O135" s="3" t="str">
        <f t="shared" si="8"/>
        <v>118.  </v>
      </c>
    </row>
    <row r="136" spans="1:15" ht="85.5" customHeight="1" x14ac:dyDescent="0.25">
      <c r="A136" s="25" t="str">
        <f t="shared" si="7"/>
        <v>119.</v>
      </c>
      <c r="B136" s="26">
        <f>IF(C136="-",0,COUNTIF($B$17:B135,"&gt;0")+1)</f>
        <v>119</v>
      </c>
      <c r="C136" s="27" t="str">
        <f>IF(AND(OR(IFERROR(SEARCH(KERESŐ!$D$10,E136)&gt;0,"-"),KERESŐ!$D$10=""),OR(IFERROR(SEARCH(KERESŐ!$D$11,F136)&gt;0,"-"),KERESŐ!$D$11=""),OR(KERESŐ!$D$12=I136,KERESŐ!$D$12=""),OR(KERESŐ!$D$7=G136,KERESŐ!$D$7=""),OR(IFERROR(SEARCH(KERESŐ!$D$8,N136)&gt;0,"-"),KERESŐ!$D$8=""),OR(KERESŐ!$D$6=J136,KERESŐ!$D$6="")),"megfelel","-")</f>
        <v>megfelel</v>
      </c>
      <c r="D136" s="1" t="s">
        <v>313</v>
      </c>
      <c r="E136" s="1" t="s">
        <v>578</v>
      </c>
      <c r="F136" s="1" t="s">
        <v>579</v>
      </c>
      <c r="G136" s="15" t="s">
        <v>723</v>
      </c>
      <c r="H136" s="1" t="s">
        <v>309</v>
      </c>
      <c r="I136" s="1" t="s">
        <v>6</v>
      </c>
      <c r="J136" s="1" t="s">
        <v>2</v>
      </c>
      <c r="K136" s="1" t="s">
        <v>310</v>
      </c>
      <c r="L136" s="9">
        <f t="shared" si="10"/>
        <v>12</v>
      </c>
      <c r="M136" s="1" t="str">
        <f t="shared" si="9"/>
        <v>VÁLASZTÁSI ESEMÉNYHEZ KÖTHETŐ (12)</v>
      </c>
      <c r="N136" s="1" t="s">
        <v>735</v>
      </c>
      <c r="O136" s="3" t="str">
        <f t="shared" si="8"/>
        <v>119.  </v>
      </c>
    </row>
    <row r="137" spans="1:15" ht="85.5" customHeight="1" x14ac:dyDescent="0.25">
      <c r="A137" s="25" t="str">
        <f t="shared" si="7"/>
        <v>120.</v>
      </c>
      <c r="B137" s="26">
        <f>IF(C137="-",0,COUNTIF($B$17:B136,"&gt;0")+1)</f>
        <v>120</v>
      </c>
      <c r="C137" s="27" t="str">
        <f>IF(AND(OR(IFERROR(SEARCH(KERESŐ!$D$10,E137)&gt;0,"-"),KERESŐ!$D$10=""),OR(IFERROR(SEARCH(KERESŐ!$D$11,F137)&gt;0,"-"),KERESŐ!$D$11=""),OR(KERESŐ!$D$12=I137,KERESŐ!$D$12=""),OR(KERESŐ!$D$7=G137,KERESŐ!$D$7=""),OR(IFERROR(SEARCH(KERESŐ!$D$8,N137)&gt;0,"-"),KERESŐ!$D$8=""),OR(KERESŐ!$D$6=J137,KERESŐ!$D$6="")),"megfelel","-")</f>
        <v>megfelel</v>
      </c>
      <c r="D137" s="1" t="s">
        <v>315</v>
      </c>
      <c r="E137" s="1" t="s">
        <v>580</v>
      </c>
      <c r="F137" s="1" t="s">
        <v>581</v>
      </c>
      <c r="G137" s="15" t="s">
        <v>723</v>
      </c>
      <c r="H137" s="1" t="s">
        <v>309</v>
      </c>
      <c r="I137" s="1" t="s">
        <v>6</v>
      </c>
      <c r="J137" s="1" t="s">
        <v>2</v>
      </c>
      <c r="K137" s="1" t="s">
        <v>312</v>
      </c>
      <c r="L137" s="9">
        <f t="shared" si="10"/>
        <v>12</v>
      </c>
      <c r="M137" s="1" t="str">
        <f t="shared" si="9"/>
        <v>VÁLASZTÁSI ESEMÉNYHEZ KÖTHETŐ (12)</v>
      </c>
      <c r="N137" s="1" t="s">
        <v>735</v>
      </c>
      <c r="O137" s="3" t="str">
        <f t="shared" si="8"/>
        <v>120.  </v>
      </c>
    </row>
    <row r="138" spans="1:15" ht="85.5" customHeight="1" x14ac:dyDescent="0.25">
      <c r="A138" s="25" t="str">
        <f t="shared" si="7"/>
        <v>121.</v>
      </c>
      <c r="B138" s="26">
        <f>IF(C138="-",0,COUNTIF($B$17:B137,"&gt;0")+1)</f>
        <v>121</v>
      </c>
      <c r="C138" s="27" t="str">
        <f>IF(AND(OR(IFERROR(SEARCH(KERESŐ!$D$10,E138)&gt;0,"-"),KERESŐ!$D$10=""),OR(IFERROR(SEARCH(KERESŐ!$D$11,F138)&gt;0,"-"),KERESŐ!$D$11=""),OR(KERESŐ!$D$12=I138,KERESŐ!$D$12=""),OR(KERESŐ!$D$7=G138,KERESŐ!$D$7=""),OR(IFERROR(SEARCH(KERESŐ!$D$8,N138)&gt;0,"-"),KERESŐ!$D$8=""),OR(KERESŐ!$D$6=J138,KERESŐ!$D$6="")),"megfelel","-")</f>
        <v>megfelel</v>
      </c>
      <c r="D138" s="1" t="s">
        <v>318</v>
      </c>
      <c r="E138" s="1" t="s">
        <v>582</v>
      </c>
      <c r="F138" s="1" t="s">
        <v>583</v>
      </c>
      <c r="G138" s="15" t="s">
        <v>723</v>
      </c>
      <c r="H138" s="1" t="s">
        <v>309</v>
      </c>
      <c r="I138" s="1" t="s">
        <v>6</v>
      </c>
      <c r="J138" s="1" t="s">
        <v>2</v>
      </c>
      <c r="K138" s="1" t="s">
        <v>314</v>
      </c>
      <c r="L138" s="9">
        <f t="shared" si="10"/>
        <v>12</v>
      </c>
      <c r="M138" s="1" t="str">
        <f t="shared" si="9"/>
        <v>VÁLASZTÁSI ESEMÉNYHEZ KÖTHETŐ (12)</v>
      </c>
      <c r="N138" s="1" t="s">
        <v>735</v>
      </c>
      <c r="O138" s="3" t="str">
        <f t="shared" si="8"/>
        <v>121.  </v>
      </c>
    </row>
    <row r="139" spans="1:15" ht="85.5" customHeight="1" x14ac:dyDescent="0.25">
      <c r="A139" s="25" t="str">
        <f t="shared" si="7"/>
        <v>122.</v>
      </c>
      <c r="B139" s="26">
        <f>IF(C139="-",0,COUNTIF($B$17:B138,"&gt;0")+1)</f>
        <v>122</v>
      </c>
      <c r="C139" s="27" t="str">
        <f>IF(AND(OR(IFERROR(SEARCH(KERESŐ!$D$10,E139)&gt;0,"-"),KERESŐ!$D$10=""),OR(IFERROR(SEARCH(KERESŐ!$D$11,F139)&gt;0,"-"),KERESŐ!$D$11=""),OR(KERESŐ!$D$12=I139,KERESŐ!$D$12=""),OR(KERESŐ!$D$7=G139,KERESŐ!$D$7=""),OR(IFERROR(SEARCH(KERESŐ!$D$8,N139)&gt;0,"-"),KERESŐ!$D$8=""),OR(KERESŐ!$D$6=J139,KERESŐ!$D$6="")),"megfelel","-")</f>
        <v>megfelel</v>
      </c>
      <c r="D139" s="1" t="s">
        <v>321</v>
      </c>
      <c r="E139" s="1" t="s">
        <v>584</v>
      </c>
      <c r="F139" s="1" t="s">
        <v>585</v>
      </c>
      <c r="G139" s="15" t="s">
        <v>723</v>
      </c>
      <c r="H139" s="1" t="s">
        <v>316</v>
      </c>
      <c r="I139" s="1" t="s">
        <v>9</v>
      </c>
      <c r="J139" s="1" t="s">
        <v>21</v>
      </c>
      <c r="K139" s="1" t="s">
        <v>317</v>
      </c>
      <c r="L139" s="9">
        <f t="shared" si="10"/>
        <v>12</v>
      </c>
      <c r="M139" s="1" t="str">
        <f t="shared" si="9"/>
        <v>VÁLASZTÁSI ESEMÉNYHEZ KÖTHETŐ (12)</v>
      </c>
      <c r="N139" s="1" t="s">
        <v>735</v>
      </c>
      <c r="O139" s="3" t="str">
        <f t="shared" si="8"/>
        <v>122.  </v>
      </c>
    </row>
    <row r="140" spans="1:15" ht="85.5" customHeight="1" x14ac:dyDescent="0.25">
      <c r="A140" s="25" t="str">
        <f t="shared" si="7"/>
        <v>123.</v>
      </c>
      <c r="B140" s="26">
        <f>IF(C140="-",0,COUNTIF($B$17:B139,"&gt;0")+1)</f>
        <v>123</v>
      </c>
      <c r="C140" s="27" t="str">
        <f>IF(AND(OR(IFERROR(SEARCH(KERESŐ!$D$10,E140)&gt;0,"-"),KERESŐ!$D$10=""),OR(IFERROR(SEARCH(KERESŐ!$D$11,F140)&gt;0,"-"),KERESŐ!$D$11=""),OR(KERESŐ!$D$12=I140,KERESŐ!$D$12=""),OR(KERESŐ!$D$7=G140,KERESŐ!$D$7=""),OR(IFERROR(SEARCH(KERESŐ!$D$8,N140)&gt;0,"-"),KERESŐ!$D$8=""),OR(KERESŐ!$D$6=J140,KERESŐ!$D$6="")),"megfelel","-")</f>
        <v>megfelel</v>
      </c>
      <c r="D140" s="1" t="s">
        <v>324</v>
      </c>
      <c r="E140" s="1" t="s">
        <v>586</v>
      </c>
      <c r="F140" s="1" t="s">
        <v>660</v>
      </c>
      <c r="G140" s="15" t="s">
        <v>234</v>
      </c>
      <c r="H140" s="1" t="s">
        <v>319</v>
      </c>
      <c r="I140" s="1" t="s">
        <v>9</v>
      </c>
      <c r="J140" s="1" t="s">
        <v>21</v>
      </c>
      <c r="K140" s="1" t="s">
        <v>320</v>
      </c>
      <c r="L140" s="9">
        <f t="shared" si="10"/>
        <v>50</v>
      </c>
      <c r="M140" s="1" t="str">
        <f t="shared" si="9"/>
        <v>IDŐSZAKOSAN JELENTKEZŐ FELADATOK (50)</v>
      </c>
      <c r="N140" s="1" t="s">
        <v>735</v>
      </c>
      <c r="O140" s="3" t="str">
        <f t="shared" si="8"/>
        <v>123.  </v>
      </c>
    </row>
    <row r="141" spans="1:15" ht="85.5" customHeight="1" x14ac:dyDescent="0.25">
      <c r="A141" s="25" t="str">
        <f t="shared" si="7"/>
        <v>124.</v>
      </c>
      <c r="B141" s="26">
        <f>IF(C141="-",0,COUNTIF($B$17:B140,"&gt;0")+1)</f>
        <v>124</v>
      </c>
      <c r="C141" s="27" t="str">
        <f>IF(AND(OR(IFERROR(SEARCH(KERESŐ!$D$10,E141)&gt;0,"-"),KERESŐ!$D$10=""),OR(IFERROR(SEARCH(KERESŐ!$D$11,F141)&gt;0,"-"),KERESŐ!$D$11=""),OR(KERESŐ!$D$12=I141,KERESŐ!$D$12=""),OR(KERESŐ!$D$7=G141,KERESŐ!$D$7=""),OR(IFERROR(SEARCH(KERESŐ!$D$8,N141)&gt;0,"-"),KERESŐ!$D$8=""),OR(KERESŐ!$D$6=J141,KERESŐ!$D$6="")),"megfelel","-")</f>
        <v>megfelel</v>
      </c>
      <c r="D141" s="1" t="s">
        <v>327</v>
      </c>
      <c r="E141" s="1" t="s">
        <v>587</v>
      </c>
      <c r="F141" s="1" t="s">
        <v>588</v>
      </c>
      <c r="G141" s="15" t="s">
        <v>234</v>
      </c>
      <c r="H141" s="1" t="s">
        <v>322</v>
      </c>
      <c r="I141" s="1" t="s">
        <v>6</v>
      </c>
      <c r="J141" s="1" t="s">
        <v>21</v>
      </c>
      <c r="K141" s="1" t="s">
        <v>323</v>
      </c>
      <c r="L141" s="9">
        <f t="shared" si="10"/>
        <v>50</v>
      </c>
      <c r="M141" s="1" t="str">
        <f t="shared" si="9"/>
        <v>IDŐSZAKOSAN JELENTKEZŐ FELADATOK (50)</v>
      </c>
      <c r="N141" s="1" t="s">
        <v>735</v>
      </c>
      <c r="O141" s="3" t="str">
        <f t="shared" si="8"/>
        <v>124.  </v>
      </c>
    </row>
    <row r="142" spans="1:15" ht="85.5" customHeight="1" x14ac:dyDescent="0.25">
      <c r="A142" s="25" t="str">
        <f t="shared" si="7"/>
        <v>125.</v>
      </c>
      <c r="B142" s="26">
        <f>IF(C142="-",0,COUNTIF($B$17:B141,"&gt;0")+1)</f>
        <v>125</v>
      </c>
      <c r="C142" s="27" t="str">
        <f>IF(AND(OR(IFERROR(SEARCH(KERESŐ!$D$10,E142)&gt;0,"-"),KERESŐ!$D$10=""),OR(IFERROR(SEARCH(KERESŐ!$D$11,F142)&gt;0,"-"),KERESŐ!$D$11=""),OR(KERESŐ!$D$12=I142,KERESŐ!$D$12=""),OR(KERESŐ!$D$7=G142,KERESŐ!$D$7=""),OR(IFERROR(SEARCH(KERESŐ!$D$8,N142)&gt;0,"-"),KERESŐ!$D$8=""),OR(KERESŐ!$D$6=J142,KERESŐ!$D$6="")),"megfelel","-")</f>
        <v>megfelel</v>
      </c>
      <c r="D142" s="1" t="s">
        <v>330</v>
      </c>
      <c r="E142" s="1" t="s">
        <v>589</v>
      </c>
      <c r="F142" s="1" t="s">
        <v>1025</v>
      </c>
      <c r="G142" s="15" t="s">
        <v>723</v>
      </c>
      <c r="H142" s="1" t="s">
        <v>325</v>
      </c>
      <c r="I142" s="1" t="s">
        <v>6</v>
      </c>
      <c r="J142" s="1" t="s">
        <v>2</v>
      </c>
      <c r="K142" s="1" t="s">
        <v>326</v>
      </c>
      <c r="L142" s="9">
        <f t="shared" si="10"/>
        <v>12</v>
      </c>
      <c r="M142" s="1" t="str">
        <f t="shared" si="9"/>
        <v>VÁLASZTÁSI ESEMÉNYHEZ KÖTHETŐ (12)</v>
      </c>
      <c r="N142" s="1" t="s">
        <v>735</v>
      </c>
      <c r="O142" s="3" t="str">
        <f t="shared" si="8"/>
        <v>125.  </v>
      </c>
    </row>
    <row r="143" spans="1:15" ht="85.5" customHeight="1" x14ac:dyDescent="0.25">
      <c r="A143" s="25" t="str">
        <f t="shared" si="7"/>
        <v>126.</v>
      </c>
      <c r="B143" s="26">
        <f>IF(C143="-",0,COUNTIF($B$17:B142,"&gt;0")+1)</f>
        <v>126</v>
      </c>
      <c r="C143" s="27" t="str">
        <f>IF(AND(OR(IFERROR(SEARCH(KERESŐ!$D$10,E143)&gt;0,"-"),KERESŐ!$D$10=""),OR(IFERROR(SEARCH(KERESŐ!$D$11,F143)&gt;0,"-"),KERESŐ!$D$11=""),OR(KERESŐ!$D$12=I143,KERESŐ!$D$12=""),OR(KERESŐ!$D$7=G143,KERESŐ!$D$7=""),OR(IFERROR(SEARCH(KERESŐ!$D$8,N143)&gt;0,"-"),KERESŐ!$D$8=""),OR(KERESŐ!$D$6=J143,KERESŐ!$D$6="")),"megfelel","-")</f>
        <v>megfelel</v>
      </c>
      <c r="D143" s="1" t="s">
        <v>333</v>
      </c>
      <c r="E143" s="1" t="s">
        <v>590</v>
      </c>
      <c r="F143" s="1" t="s">
        <v>591</v>
      </c>
      <c r="G143" s="15" t="s">
        <v>234</v>
      </c>
      <c r="H143" s="1" t="s">
        <v>328</v>
      </c>
      <c r="I143" s="1" t="s">
        <v>9</v>
      </c>
      <c r="J143" s="1" t="s">
        <v>21</v>
      </c>
      <c r="K143" s="1" t="s">
        <v>329</v>
      </c>
      <c r="L143" s="9">
        <f t="shared" si="10"/>
        <v>50</v>
      </c>
      <c r="M143" s="1" t="str">
        <f t="shared" si="9"/>
        <v>IDŐSZAKOSAN JELENTKEZŐ FELADATOK (50)</v>
      </c>
      <c r="N143" s="1" t="s">
        <v>735</v>
      </c>
      <c r="O143" s="3" t="str">
        <f t="shared" si="8"/>
        <v>126.  </v>
      </c>
    </row>
    <row r="144" spans="1:15" ht="93.7" customHeight="1" x14ac:dyDescent="0.25">
      <c r="A144" s="25" t="str">
        <f t="shared" si="7"/>
        <v>127.</v>
      </c>
      <c r="B144" s="26">
        <f>IF(C144="-",0,COUNTIF($B$17:B143,"&gt;0")+1)</f>
        <v>127</v>
      </c>
      <c r="C144" s="27" t="str">
        <f>IF(AND(OR(IFERROR(SEARCH(KERESŐ!$D$10,E144)&gt;0,"-"),KERESŐ!$D$10=""),OR(IFERROR(SEARCH(KERESŐ!$D$11,F144)&gt;0,"-"),KERESŐ!$D$11=""),OR(KERESŐ!$D$12=I144,KERESŐ!$D$12=""),OR(KERESŐ!$D$7=G144,KERESŐ!$D$7=""),OR(IFERROR(SEARCH(KERESŐ!$D$8,N144)&gt;0,"-"),KERESŐ!$D$8=""),OR(KERESŐ!$D$6=J144,KERESŐ!$D$6="")),"megfelel","-")</f>
        <v>megfelel</v>
      </c>
      <c r="D144" s="1" t="s">
        <v>336</v>
      </c>
      <c r="E144" s="1" t="s">
        <v>592</v>
      </c>
      <c r="F144" s="1" t="s">
        <v>593</v>
      </c>
      <c r="G144" s="15" t="s">
        <v>234</v>
      </c>
      <c r="H144" s="1" t="s">
        <v>331</v>
      </c>
      <c r="I144" s="1" t="s">
        <v>6</v>
      </c>
      <c r="J144" s="1" t="s">
        <v>2</v>
      </c>
      <c r="K144" s="1" t="s">
        <v>332</v>
      </c>
      <c r="L144" s="9">
        <f t="shared" si="10"/>
        <v>50</v>
      </c>
      <c r="M144" s="1" t="str">
        <f t="shared" si="9"/>
        <v>IDŐSZAKOSAN JELENTKEZŐ FELADATOK (50)</v>
      </c>
      <c r="N144" s="1" t="s">
        <v>735</v>
      </c>
      <c r="O144" s="3" t="str">
        <f t="shared" si="8"/>
        <v>127.  </v>
      </c>
    </row>
    <row r="145" spans="1:15" ht="85.5" customHeight="1" x14ac:dyDescent="0.25">
      <c r="A145" s="25" t="str">
        <f t="shared" si="7"/>
        <v>128.</v>
      </c>
      <c r="B145" s="26">
        <f>IF(C145="-",0,COUNTIF($B$17:B144,"&gt;0")+1)</f>
        <v>128</v>
      </c>
      <c r="C145" s="27" t="str">
        <f>IF(AND(OR(IFERROR(SEARCH(KERESŐ!$D$10,E145)&gt;0,"-"),KERESŐ!$D$10=""),OR(IFERROR(SEARCH(KERESŐ!$D$11,F145)&gt;0,"-"),KERESŐ!$D$11=""),OR(KERESŐ!$D$12=I145,KERESŐ!$D$12=""),OR(KERESŐ!$D$7=G145,KERESŐ!$D$7=""),OR(IFERROR(SEARCH(KERESŐ!$D$8,N145)&gt;0,"-"),KERESŐ!$D$8=""),OR(KERESŐ!$D$6=J145,KERESŐ!$D$6="")),"megfelel","-")</f>
        <v>megfelel</v>
      </c>
      <c r="D145" s="1" t="s">
        <v>339</v>
      </c>
      <c r="E145" s="1" t="s">
        <v>594</v>
      </c>
      <c r="F145" s="1" t="s">
        <v>987</v>
      </c>
      <c r="G145" s="15" t="s">
        <v>723</v>
      </c>
      <c r="H145" s="1" t="s">
        <v>334</v>
      </c>
      <c r="I145" s="1" t="s">
        <v>9</v>
      </c>
      <c r="J145" s="1" t="s">
        <v>2</v>
      </c>
      <c r="K145" s="1" t="s">
        <v>335</v>
      </c>
      <c r="L145" s="9">
        <f t="shared" si="10"/>
        <v>12</v>
      </c>
      <c r="M145" s="1" t="str">
        <f t="shared" si="9"/>
        <v>VÁLASZTÁSI ESEMÉNYHEZ KÖTHETŐ (12)</v>
      </c>
      <c r="N145" s="1" t="s">
        <v>735</v>
      </c>
      <c r="O145" s="3" t="str">
        <f t="shared" si="8"/>
        <v>128.  </v>
      </c>
    </row>
    <row r="146" spans="1:15" ht="85.5" customHeight="1" x14ac:dyDescent="0.25">
      <c r="A146" s="25" t="str">
        <f t="shared" si="7"/>
        <v>129.</v>
      </c>
      <c r="B146" s="26">
        <f>IF(C146="-",0,COUNTIF($B$17:B145,"&gt;0")+1)</f>
        <v>129</v>
      </c>
      <c r="C146" s="27" t="str">
        <f>IF(AND(OR(IFERROR(SEARCH(KERESŐ!$D$10,E146)&gt;0,"-"),KERESŐ!$D$10=""),OR(IFERROR(SEARCH(KERESŐ!$D$11,F146)&gt;0,"-"),KERESŐ!$D$11=""),OR(KERESŐ!$D$12=I146,KERESŐ!$D$12=""),OR(KERESŐ!$D$7=G146,KERESŐ!$D$7=""),OR(IFERROR(SEARCH(KERESŐ!$D$8,N146)&gt;0,"-"),KERESŐ!$D$8=""),OR(KERESŐ!$D$6=J146,KERESŐ!$D$6="")),"megfelel","-")</f>
        <v>megfelel</v>
      </c>
      <c r="D146" s="1" t="s">
        <v>342</v>
      </c>
      <c r="E146" s="1" t="s">
        <v>595</v>
      </c>
      <c r="F146" s="1" t="s">
        <v>661</v>
      </c>
      <c r="G146" s="15" t="s">
        <v>234</v>
      </c>
      <c r="H146" s="1" t="s">
        <v>337</v>
      </c>
      <c r="I146" s="1" t="s">
        <v>685</v>
      </c>
      <c r="J146" s="1" t="s">
        <v>2</v>
      </c>
      <c r="K146" s="1" t="s">
        <v>338</v>
      </c>
      <c r="L146" s="9">
        <f t="shared" ref="L146:L169" si="11">COUNTIF($G$18:$G$169,G146)</f>
        <v>50</v>
      </c>
      <c r="M146" s="1" t="str">
        <f t="shared" si="9"/>
        <v>IDŐSZAKOSAN JELENTKEZŐ FELADATOK (50)</v>
      </c>
      <c r="N146" s="1" t="s">
        <v>735</v>
      </c>
      <c r="O146" s="3" t="str">
        <f t="shared" si="8"/>
        <v>129.  </v>
      </c>
    </row>
    <row r="147" spans="1:15" ht="85.5" customHeight="1" x14ac:dyDescent="0.25">
      <c r="A147" s="25" t="str">
        <f t="shared" ref="A147:A169" si="12">B147&amp;"."</f>
        <v>130.</v>
      </c>
      <c r="B147" s="26">
        <f>IF(C147="-",0,COUNTIF($B$17:B146,"&gt;0")+1)</f>
        <v>130</v>
      </c>
      <c r="C147" s="27" t="str">
        <f>IF(AND(OR(IFERROR(SEARCH(KERESŐ!$D$10,E147)&gt;0,"-"),KERESŐ!$D$10=""),OR(IFERROR(SEARCH(KERESŐ!$D$11,F147)&gt;0,"-"),KERESŐ!$D$11=""),OR(KERESŐ!$D$12=I147,KERESŐ!$D$12=""),OR(KERESŐ!$D$7=G147,KERESŐ!$D$7=""),OR(IFERROR(SEARCH(KERESŐ!$D$8,N147)&gt;0,"-"),KERESŐ!$D$8=""),OR(KERESŐ!$D$6=J147,KERESŐ!$D$6="")),"megfelel","-")</f>
        <v>megfelel</v>
      </c>
      <c r="D147" s="1" t="s">
        <v>345</v>
      </c>
      <c r="E147" s="1" t="s">
        <v>596</v>
      </c>
      <c r="F147" s="1" t="s">
        <v>597</v>
      </c>
      <c r="G147" s="15" t="s">
        <v>234</v>
      </c>
      <c r="H147" s="1" t="s">
        <v>340</v>
      </c>
      <c r="I147" s="1" t="s">
        <v>6</v>
      </c>
      <c r="J147" s="1" t="s">
        <v>2</v>
      </c>
      <c r="K147" s="1" t="s">
        <v>341</v>
      </c>
      <c r="L147" s="9">
        <f t="shared" si="11"/>
        <v>50</v>
      </c>
      <c r="M147" s="1" t="str">
        <f t="shared" si="9"/>
        <v>IDŐSZAKOSAN JELENTKEZŐ FELADATOK (50)</v>
      </c>
      <c r="N147" s="1" t="s">
        <v>739</v>
      </c>
      <c r="O147" s="3" t="str">
        <f t="shared" ref="O147:O169" si="13">TRIM(D147)</f>
        <v>130.  </v>
      </c>
    </row>
    <row r="148" spans="1:15" ht="85.5" customHeight="1" x14ac:dyDescent="0.25">
      <c r="A148" s="25" t="str">
        <f t="shared" si="12"/>
        <v>131.</v>
      </c>
      <c r="B148" s="26">
        <f>IF(C148="-",0,COUNTIF($B$17:B147,"&gt;0")+1)</f>
        <v>131</v>
      </c>
      <c r="C148" s="27" t="str">
        <f>IF(AND(OR(IFERROR(SEARCH(KERESŐ!$D$10,E148)&gt;0,"-"),KERESŐ!$D$10=""),OR(IFERROR(SEARCH(KERESŐ!$D$11,F148)&gt;0,"-"),KERESŐ!$D$11=""),OR(KERESŐ!$D$12=I148,KERESŐ!$D$12=""),OR(KERESŐ!$D$7=G148,KERESŐ!$D$7=""),OR(IFERROR(SEARCH(KERESŐ!$D$8,N148)&gt;0,"-"),KERESŐ!$D$8=""),OR(KERESŐ!$D$6=J148,KERESŐ!$D$6="")),"megfelel","-")</f>
        <v>megfelel</v>
      </c>
      <c r="D148" s="1" t="s">
        <v>348</v>
      </c>
      <c r="E148" s="1" t="s">
        <v>598</v>
      </c>
      <c r="F148" s="1" t="s">
        <v>599</v>
      </c>
      <c r="G148" s="15" t="s">
        <v>723</v>
      </c>
      <c r="H148" s="1" t="s">
        <v>343</v>
      </c>
      <c r="I148" s="1" t="s">
        <v>6</v>
      </c>
      <c r="J148" s="1" t="s">
        <v>2</v>
      </c>
      <c r="K148" s="1" t="s">
        <v>344</v>
      </c>
      <c r="L148" s="9">
        <f t="shared" si="11"/>
        <v>12</v>
      </c>
      <c r="M148" s="1" t="str">
        <f t="shared" si="9"/>
        <v>VÁLASZTÁSI ESEMÉNYHEZ KÖTHETŐ (12)</v>
      </c>
      <c r="N148" s="1" t="s">
        <v>735</v>
      </c>
      <c r="O148" s="3" t="str">
        <f t="shared" si="13"/>
        <v>131.  </v>
      </c>
    </row>
    <row r="149" spans="1:15" ht="85.5" customHeight="1" x14ac:dyDescent="0.25">
      <c r="A149" s="25" t="str">
        <f t="shared" si="12"/>
        <v>132.</v>
      </c>
      <c r="B149" s="26">
        <f>IF(C149="-",0,COUNTIF($B$17:B148,"&gt;0")+1)</f>
        <v>132</v>
      </c>
      <c r="C149" s="27" t="str">
        <f>IF(AND(OR(IFERROR(SEARCH(KERESŐ!$D$10,E149)&gt;0,"-"),KERESŐ!$D$10=""),OR(IFERROR(SEARCH(KERESŐ!$D$11,F149)&gt;0,"-"),KERESŐ!$D$11=""),OR(KERESŐ!$D$12=I149,KERESŐ!$D$12=""),OR(KERESŐ!$D$7=G149,KERESŐ!$D$7=""),OR(IFERROR(SEARCH(KERESŐ!$D$8,N149)&gt;0,"-"),KERESŐ!$D$8=""),OR(KERESŐ!$D$6=J149,KERESŐ!$D$6="")),"megfelel","-")</f>
        <v>megfelel</v>
      </c>
      <c r="D149" s="1" t="s">
        <v>351</v>
      </c>
      <c r="E149" s="1" t="s">
        <v>600</v>
      </c>
      <c r="F149" s="1" t="s">
        <v>601</v>
      </c>
      <c r="G149" s="15" t="s">
        <v>234</v>
      </c>
      <c r="H149" s="1" t="s">
        <v>346</v>
      </c>
      <c r="I149" s="1" t="s">
        <v>688</v>
      </c>
      <c r="J149" s="1" t="s">
        <v>2</v>
      </c>
      <c r="K149" s="1" t="s">
        <v>347</v>
      </c>
      <c r="L149" s="9">
        <f t="shared" si="11"/>
        <v>50</v>
      </c>
      <c r="M149" s="1" t="str">
        <f t="shared" ref="M149:M169" si="14">G149&amp;" ("&amp;L149&amp;")"</f>
        <v>IDŐSZAKOSAN JELENTKEZŐ FELADATOK (50)</v>
      </c>
      <c r="N149" s="1" t="s">
        <v>735</v>
      </c>
      <c r="O149" s="3" t="str">
        <f t="shared" si="13"/>
        <v>132.  </v>
      </c>
    </row>
    <row r="150" spans="1:15" ht="85.5" customHeight="1" x14ac:dyDescent="0.25">
      <c r="A150" s="25" t="str">
        <f t="shared" si="12"/>
        <v>133.</v>
      </c>
      <c r="B150" s="26">
        <f>IF(C150="-",0,COUNTIF($B$17:B149,"&gt;0")+1)</f>
        <v>133</v>
      </c>
      <c r="C150" s="27" t="str">
        <f>IF(AND(OR(IFERROR(SEARCH(KERESŐ!$D$10,E150)&gt;0,"-"),KERESŐ!$D$10=""),OR(IFERROR(SEARCH(KERESŐ!$D$11,F150)&gt;0,"-"),KERESŐ!$D$11=""),OR(KERESŐ!$D$12=I150,KERESŐ!$D$12=""),OR(KERESŐ!$D$7=G150,KERESŐ!$D$7=""),OR(IFERROR(SEARCH(KERESŐ!$D$8,N150)&gt;0,"-"),KERESŐ!$D$8=""),OR(KERESŐ!$D$6=J150,KERESŐ!$D$6="")),"megfelel","-")</f>
        <v>megfelel</v>
      </c>
      <c r="D150" s="1" t="s">
        <v>871</v>
      </c>
      <c r="E150" s="1" t="s">
        <v>602</v>
      </c>
      <c r="F150" s="1" t="s">
        <v>603</v>
      </c>
      <c r="G150" s="15" t="s">
        <v>234</v>
      </c>
      <c r="H150" s="1" t="s">
        <v>349</v>
      </c>
      <c r="I150" s="1" t="s">
        <v>6</v>
      </c>
      <c r="J150" s="1" t="s">
        <v>2</v>
      </c>
      <c r="K150" s="1" t="s">
        <v>350</v>
      </c>
      <c r="L150" s="9">
        <f t="shared" si="11"/>
        <v>50</v>
      </c>
      <c r="M150" s="1" t="str">
        <f t="shared" si="14"/>
        <v>IDŐSZAKOSAN JELENTKEZŐ FELADATOK (50)</v>
      </c>
      <c r="N150" s="1" t="s">
        <v>735</v>
      </c>
      <c r="O150" s="3" t="str">
        <f t="shared" si="13"/>
        <v>133.</v>
      </c>
    </row>
    <row r="151" spans="1:15" ht="85.5" customHeight="1" x14ac:dyDescent="0.25">
      <c r="A151" s="25" t="str">
        <f t="shared" si="12"/>
        <v>134.</v>
      </c>
      <c r="B151" s="26">
        <f>IF(C151="-",0,COUNTIF($B$17:B150,"&gt;0")+1)</f>
        <v>134</v>
      </c>
      <c r="C151" s="27" t="str">
        <f>IF(AND(OR(IFERROR(SEARCH(KERESŐ!$D$10,E151)&gt;0,"-"),KERESŐ!$D$10=""),OR(IFERROR(SEARCH(KERESŐ!$D$11,F151)&gt;0,"-"),KERESŐ!$D$11=""),OR(KERESŐ!$D$12=I151,KERESŐ!$D$12=""),OR(KERESŐ!$D$7=G151,KERESŐ!$D$7=""),OR(IFERROR(SEARCH(KERESŐ!$D$8,N151)&gt;0,"-"),KERESŐ!$D$8=""),OR(KERESŐ!$D$6=J151,KERESŐ!$D$6="")),"megfelel","-")</f>
        <v>megfelel</v>
      </c>
      <c r="D151" s="1" t="s">
        <v>741</v>
      </c>
      <c r="E151" s="1" t="s">
        <v>604</v>
      </c>
      <c r="F151" s="1" t="s">
        <v>605</v>
      </c>
      <c r="G151" s="15" t="s">
        <v>234</v>
      </c>
      <c r="H151" s="1" t="s">
        <v>349</v>
      </c>
      <c r="I151" s="1" t="s">
        <v>6</v>
      </c>
      <c r="J151" s="1" t="s">
        <v>2</v>
      </c>
      <c r="K151" s="1" t="s">
        <v>352</v>
      </c>
      <c r="L151" s="9">
        <f t="shared" si="11"/>
        <v>50</v>
      </c>
      <c r="M151" s="1" t="str">
        <f t="shared" si="14"/>
        <v>IDŐSZAKOSAN JELENTKEZŐ FELADATOK (50)</v>
      </c>
      <c r="N151" s="1" t="s">
        <v>735</v>
      </c>
      <c r="O151" s="3" t="str">
        <f t="shared" si="13"/>
        <v>134.</v>
      </c>
    </row>
    <row r="152" spans="1:15" ht="85.5" customHeight="1" x14ac:dyDescent="0.25">
      <c r="A152" s="25" t="str">
        <f t="shared" si="12"/>
        <v>135.</v>
      </c>
      <c r="B152" s="26">
        <f>IF(C152="-",0,COUNTIF($B$17:B151,"&gt;0")+1)</f>
        <v>135</v>
      </c>
      <c r="C152" s="27" t="str">
        <f>IF(AND(OR(IFERROR(SEARCH(KERESŐ!$D$10,E152)&gt;0,"-"),KERESŐ!$D$10=""),OR(IFERROR(SEARCH(KERESŐ!$D$11,F152)&gt;0,"-"),KERESŐ!$D$11=""),OR(KERESŐ!$D$12=I152,KERESŐ!$D$12=""),OR(KERESŐ!$D$7=G152,KERESŐ!$D$7=""),OR(IFERROR(SEARCH(KERESŐ!$D$8,N152)&gt;0,"-"),KERESŐ!$D$8=""),OR(KERESŐ!$D$6=J152,KERESŐ!$D$6="")),"megfelel","-")</f>
        <v>megfelel</v>
      </c>
      <c r="D152" s="1" t="s">
        <v>357</v>
      </c>
      <c r="E152" s="1" t="s">
        <v>606</v>
      </c>
      <c r="F152" s="1" t="s">
        <v>607</v>
      </c>
      <c r="G152" s="15" t="s">
        <v>234</v>
      </c>
      <c r="H152" s="1" t="s">
        <v>353</v>
      </c>
      <c r="I152" s="1" t="s">
        <v>6</v>
      </c>
      <c r="J152" s="1" t="s">
        <v>21</v>
      </c>
      <c r="K152" s="1" t="s">
        <v>354</v>
      </c>
      <c r="L152" s="9">
        <f t="shared" si="11"/>
        <v>50</v>
      </c>
      <c r="M152" s="1" t="str">
        <f t="shared" si="14"/>
        <v>IDŐSZAKOSAN JELENTKEZŐ FELADATOK (50)</v>
      </c>
      <c r="N152" s="1" t="s">
        <v>735</v>
      </c>
      <c r="O152" s="3" t="str">
        <f t="shared" si="13"/>
        <v>135.  </v>
      </c>
    </row>
    <row r="153" spans="1:15" ht="85.5" customHeight="1" x14ac:dyDescent="0.25">
      <c r="A153" s="25" t="str">
        <f t="shared" si="12"/>
        <v>136.</v>
      </c>
      <c r="B153" s="26">
        <f>IF(C153="-",0,COUNTIF($B$17:B152,"&gt;0")+1)</f>
        <v>136</v>
      </c>
      <c r="C153" s="27" t="str">
        <f>IF(AND(OR(IFERROR(SEARCH(KERESŐ!$D$10,E153)&gt;0,"-"),KERESŐ!$D$10=""),OR(IFERROR(SEARCH(KERESŐ!$D$11,F153)&gt;0,"-"),KERESŐ!$D$11=""),OR(KERESŐ!$D$12=I153,KERESŐ!$D$12=""),OR(KERESŐ!$D$7=G153,KERESŐ!$D$7=""),OR(IFERROR(SEARCH(KERESŐ!$D$8,N153)&gt;0,"-"),KERESŐ!$D$8=""),OR(KERESŐ!$D$6=J153,KERESŐ!$D$6="")),"megfelel","-")</f>
        <v>megfelel</v>
      </c>
      <c r="D153" s="1" t="s">
        <v>359</v>
      </c>
      <c r="E153" s="1" t="s">
        <v>608</v>
      </c>
      <c r="F153" s="1" t="s">
        <v>1018</v>
      </c>
      <c r="G153" s="15" t="s">
        <v>234</v>
      </c>
      <c r="H153" s="1" t="s">
        <v>355</v>
      </c>
      <c r="I153" s="1" t="s">
        <v>9</v>
      </c>
      <c r="J153" s="1" t="s">
        <v>2</v>
      </c>
      <c r="K153" s="1" t="s">
        <v>356</v>
      </c>
      <c r="L153" s="9">
        <f t="shared" si="11"/>
        <v>50</v>
      </c>
      <c r="M153" s="1" t="str">
        <f t="shared" si="14"/>
        <v>IDŐSZAKOSAN JELENTKEZŐ FELADATOK (50)</v>
      </c>
      <c r="N153" s="3" t="s">
        <v>738</v>
      </c>
      <c r="O153" s="3" t="str">
        <f t="shared" si="13"/>
        <v>136.  </v>
      </c>
    </row>
    <row r="154" spans="1:15" ht="85.5" customHeight="1" x14ac:dyDescent="0.25">
      <c r="A154" s="25" t="str">
        <f t="shared" si="12"/>
        <v>137.</v>
      </c>
      <c r="B154" s="26">
        <f>IF(C154="-",0,COUNTIF($B$17:B153,"&gt;0")+1)</f>
        <v>137</v>
      </c>
      <c r="C154" s="27" t="str">
        <f>IF(AND(OR(IFERROR(SEARCH(KERESŐ!$D$10,E154)&gt;0,"-"),KERESŐ!$D$10=""),OR(IFERROR(SEARCH(KERESŐ!$D$11,F154)&gt;0,"-"),KERESŐ!$D$11=""),OR(KERESŐ!$D$12=I154,KERESŐ!$D$12=""),OR(KERESŐ!$D$7=G154,KERESŐ!$D$7=""),OR(IFERROR(SEARCH(KERESŐ!$D$8,N154)&gt;0,"-"),KERESŐ!$D$8=""),OR(KERESŐ!$D$6=J154,KERESŐ!$D$6="")),"megfelel","-")</f>
        <v>megfelel</v>
      </c>
      <c r="D154" s="1" t="s">
        <v>361</v>
      </c>
      <c r="E154" s="1" t="s">
        <v>609</v>
      </c>
      <c r="F154" s="1" t="s">
        <v>1019</v>
      </c>
      <c r="G154" s="15" t="s">
        <v>234</v>
      </c>
      <c r="H154" s="1" t="s">
        <v>355</v>
      </c>
      <c r="I154" s="1" t="s">
        <v>681</v>
      </c>
      <c r="J154" s="1" t="s">
        <v>2</v>
      </c>
      <c r="K154" s="1" t="s">
        <v>358</v>
      </c>
      <c r="L154" s="9">
        <f t="shared" si="11"/>
        <v>50</v>
      </c>
      <c r="M154" s="1" t="str">
        <f t="shared" si="14"/>
        <v>IDŐSZAKOSAN JELENTKEZŐ FELADATOK (50)</v>
      </c>
      <c r="N154" s="3" t="s">
        <v>738</v>
      </c>
      <c r="O154" s="3" t="str">
        <f t="shared" si="13"/>
        <v>137.  </v>
      </c>
    </row>
    <row r="155" spans="1:15" ht="85.5" customHeight="1" x14ac:dyDescent="0.25">
      <c r="A155" s="25" t="str">
        <f t="shared" si="12"/>
        <v>138.</v>
      </c>
      <c r="B155" s="26">
        <f>IF(C155="-",0,COUNTIF($B$17:B154,"&gt;0")+1)</f>
        <v>138</v>
      </c>
      <c r="C155" s="27" t="str">
        <f>IF(AND(OR(IFERROR(SEARCH(KERESŐ!$D$10,E155)&gt;0,"-"),KERESŐ!$D$10=""),OR(IFERROR(SEARCH(KERESŐ!$D$11,F155)&gt;0,"-"),KERESŐ!$D$11=""),OR(KERESŐ!$D$12=I155,KERESŐ!$D$12=""),OR(KERESŐ!$D$7=G155,KERESŐ!$D$7=""),OR(IFERROR(SEARCH(KERESŐ!$D$8,N155)&gt;0,"-"),KERESŐ!$D$8=""),OR(KERESŐ!$D$6=J155,KERESŐ!$D$6="")),"megfelel","-")</f>
        <v>megfelel</v>
      </c>
      <c r="D155" s="1" t="s">
        <v>364</v>
      </c>
      <c r="E155" s="1" t="s">
        <v>1037</v>
      </c>
      <c r="F155" s="1" t="s">
        <v>662</v>
      </c>
      <c r="G155" s="15" t="s">
        <v>234</v>
      </c>
      <c r="H155" s="1" t="s">
        <v>355</v>
      </c>
      <c r="I155" s="1" t="s">
        <v>9</v>
      </c>
      <c r="J155" s="1" t="s">
        <v>2</v>
      </c>
      <c r="K155" s="1" t="s">
        <v>360</v>
      </c>
      <c r="L155" s="9">
        <f t="shared" si="11"/>
        <v>50</v>
      </c>
      <c r="M155" s="1" t="str">
        <f t="shared" si="14"/>
        <v>IDŐSZAKOSAN JELENTKEZŐ FELADATOK (50)</v>
      </c>
      <c r="N155" s="3" t="s">
        <v>738</v>
      </c>
      <c r="O155" s="3" t="str">
        <f t="shared" si="13"/>
        <v>138.  </v>
      </c>
    </row>
    <row r="156" spans="1:15" ht="85.5" customHeight="1" x14ac:dyDescent="0.25">
      <c r="A156" s="25" t="str">
        <f t="shared" si="12"/>
        <v>139.</v>
      </c>
      <c r="B156" s="26">
        <f>IF(C156="-",0,COUNTIF($B$17:B155,"&gt;0")+1)</f>
        <v>139</v>
      </c>
      <c r="C156" s="27" t="str">
        <f>IF(AND(OR(IFERROR(SEARCH(KERESŐ!$D$10,E156)&gt;0,"-"),KERESŐ!$D$10=""),OR(IFERROR(SEARCH(KERESŐ!$D$11,F156)&gt;0,"-"),KERESŐ!$D$11=""),OR(KERESŐ!$D$12=I156,KERESŐ!$D$12=""),OR(KERESŐ!$D$7=G156,KERESŐ!$D$7=""),OR(IFERROR(SEARCH(KERESŐ!$D$8,N156)&gt;0,"-"),KERESŐ!$D$8=""),OR(KERESŐ!$D$6=J156,KERESŐ!$D$6="")),"megfelel","-")</f>
        <v>megfelel</v>
      </c>
      <c r="D156" s="1" t="s">
        <v>366</v>
      </c>
      <c r="E156" s="1" t="s">
        <v>610</v>
      </c>
      <c r="F156" s="1" t="s">
        <v>663</v>
      </c>
      <c r="G156" s="15" t="s">
        <v>234</v>
      </c>
      <c r="H156" s="1" t="s">
        <v>362</v>
      </c>
      <c r="I156" s="1" t="s">
        <v>9</v>
      </c>
      <c r="J156" s="1" t="s">
        <v>2</v>
      </c>
      <c r="K156" s="1" t="s">
        <v>363</v>
      </c>
      <c r="L156" s="9">
        <f t="shared" si="11"/>
        <v>50</v>
      </c>
      <c r="M156" s="1" t="str">
        <f t="shared" si="14"/>
        <v>IDŐSZAKOSAN JELENTKEZŐ FELADATOK (50)</v>
      </c>
      <c r="N156" s="3" t="s">
        <v>738</v>
      </c>
      <c r="O156" s="3" t="str">
        <f t="shared" si="13"/>
        <v>139.  </v>
      </c>
    </row>
    <row r="157" spans="1:15" ht="85.5" customHeight="1" x14ac:dyDescent="0.25">
      <c r="A157" s="25" t="str">
        <f t="shared" si="12"/>
        <v>140.</v>
      </c>
      <c r="B157" s="26">
        <f>IF(C157="-",0,COUNTIF($B$17:B156,"&gt;0")+1)</f>
        <v>140</v>
      </c>
      <c r="C157" s="27" t="str">
        <f>IF(AND(OR(IFERROR(SEARCH(KERESŐ!$D$10,E157)&gt;0,"-"),KERESŐ!$D$10=""),OR(IFERROR(SEARCH(KERESŐ!$D$11,F157)&gt;0,"-"),KERESŐ!$D$11=""),OR(KERESŐ!$D$12=I157,KERESŐ!$D$12=""),OR(KERESŐ!$D$7=G157,KERESŐ!$D$7=""),OR(IFERROR(SEARCH(KERESŐ!$D$8,N157)&gt;0,"-"),KERESŐ!$D$8=""),OR(KERESŐ!$D$6=J157,KERESŐ!$D$6="")),"megfelel","-")</f>
        <v>megfelel</v>
      </c>
      <c r="D157" s="1" t="s">
        <v>369</v>
      </c>
      <c r="E157" s="1" t="s">
        <v>611</v>
      </c>
      <c r="F157" s="1" t="s">
        <v>664</v>
      </c>
      <c r="G157" s="15" t="s">
        <v>234</v>
      </c>
      <c r="H157" s="1" t="s">
        <v>355</v>
      </c>
      <c r="I157" s="1" t="s">
        <v>6</v>
      </c>
      <c r="J157" s="1" t="s">
        <v>2</v>
      </c>
      <c r="K157" s="1" t="s">
        <v>365</v>
      </c>
      <c r="L157" s="9">
        <f t="shared" si="11"/>
        <v>50</v>
      </c>
      <c r="M157" s="1" t="str">
        <f t="shared" si="14"/>
        <v>IDŐSZAKOSAN JELENTKEZŐ FELADATOK (50)</v>
      </c>
      <c r="N157" s="3" t="s">
        <v>738</v>
      </c>
      <c r="O157" s="3" t="str">
        <f t="shared" si="13"/>
        <v>140.  </v>
      </c>
    </row>
    <row r="158" spans="1:15" ht="85.5" customHeight="1" x14ac:dyDescent="0.25">
      <c r="A158" s="25" t="str">
        <f t="shared" si="12"/>
        <v>141.</v>
      </c>
      <c r="B158" s="26">
        <f>IF(C158="-",0,COUNTIF($B$17:B157,"&gt;0")+1)</f>
        <v>141</v>
      </c>
      <c r="C158" s="27" t="str">
        <f>IF(AND(OR(IFERROR(SEARCH(KERESŐ!$D$10,E158)&gt;0,"-"),KERESŐ!$D$10=""),OR(IFERROR(SEARCH(KERESŐ!$D$11,F158)&gt;0,"-"),KERESŐ!$D$11=""),OR(KERESŐ!$D$12=I158,KERESŐ!$D$12=""),OR(KERESŐ!$D$7=G158,KERESŐ!$D$7=""),OR(IFERROR(SEARCH(KERESŐ!$D$8,N158)&gt;0,"-"),KERESŐ!$D$8=""),OR(KERESŐ!$D$6=J158,KERESŐ!$D$6="")),"megfelel","-")</f>
        <v>megfelel</v>
      </c>
      <c r="D158" s="1" t="s">
        <v>372</v>
      </c>
      <c r="E158" s="1" t="s">
        <v>612</v>
      </c>
      <c r="F158" s="1" t="s">
        <v>665</v>
      </c>
      <c r="G158" s="15" t="s">
        <v>234</v>
      </c>
      <c r="H158" s="1" t="s">
        <v>367</v>
      </c>
      <c r="I158" s="1" t="s">
        <v>688</v>
      </c>
      <c r="J158" s="1" t="s">
        <v>2</v>
      </c>
      <c r="K158" s="1" t="s">
        <v>368</v>
      </c>
      <c r="L158" s="9">
        <f t="shared" si="11"/>
        <v>50</v>
      </c>
      <c r="M158" s="1" t="str">
        <f t="shared" si="14"/>
        <v>IDŐSZAKOSAN JELENTKEZŐ FELADATOK (50)</v>
      </c>
      <c r="N158" s="3" t="s">
        <v>738</v>
      </c>
      <c r="O158" s="3" t="str">
        <f t="shared" si="13"/>
        <v>141.  </v>
      </c>
    </row>
    <row r="159" spans="1:15" ht="85.5" customHeight="1" x14ac:dyDescent="0.25">
      <c r="A159" s="25" t="str">
        <f t="shared" si="12"/>
        <v>142.</v>
      </c>
      <c r="B159" s="26">
        <f>IF(C159="-",0,COUNTIF($B$17:B158,"&gt;0")+1)</f>
        <v>142</v>
      </c>
      <c r="C159" s="27" t="str">
        <f>IF(AND(OR(IFERROR(SEARCH(KERESŐ!$D$10,E159)&gt;0,"-"),KERESŐ!$D$10=""),OR(IFERROR(SEARCH(KERESŐ!$D$11,F159)&gt;0,"-"),KERESŐ!$D$11=""),OR(KERESŐ!$D$12=I159,KERESŐ!$D$12=""),OR(KERESŐ!$D$7=G159,KERESŐ!$D$7=""),OR(IFERROR(SEARCH(KERESŐ!$D$8,N159)&gt;0,"-"),KERESŐ!$D$8=""),OR(KERESŐ!$D$6=J159,KERESŐ!$D$6="")),"megfelel","-")</f>
        <v>megfelel</v>
      </c>
      <c r="D159" s="1" t="s">
        <v>376</v>
      </c>
      <c r="E159" s="1" t="s">
        <v>613</v>
      </c>
      <c r="F159" s="1" t="s">
        <v>614</v>
      </c>
      <c r="G159" s="15" t="s">
        <v>234</v>
      </c>
      <c r="H159" s="1" t="s">
        <v>370</v>
      </c>
      <c r="I159" s="1" t="s">
        <v>6</v>
      </c>
      <c r="J159" s="1" t="s">
        <v>2</v>
      </c>
      <c r="K159" s="1" t="s">
        <v>371</v>
      </c>
      <c r="L159" s="9">
        <f t="shared" si="11"/>
        <v>50</v>
      </c>
      <c r="M159" s="1" t="str">
        <f t="shared" si="14"/>
        <v>IDŐSZAKOSAN JELENTKEZŐ FELADATOK (50)</v>
      </c>
      <c r="N159" s="3" t="s">
        <v>738</v>
      </c>
      <c r="O159" s="3" t="str">
        <f t="shared" si="13"/>
        <v>142.  </v>
      </c>
    </row>
    <row r="160" spans="1:15" ht="85.5" customHeight="1" x14ac:dyDescent="0.25">
      <c r="A160" s="25" t="str">
        <f t="shared" si="12"/>
        <v>143.</v>
      </c>
      <c r="B160" s="26">
        <f>IF(C160="-",0,COUNTIF($B$17:B159,"&gt;0")+1)</f>
        <v>143</v>
      </c>
      <c r="C160" s="27" t="str">
        <f>IF(AND(OR(IFERROR(SEARCH(KERESŐ!$D$10,E160)&gt;0,"-"),KERESŐ!$D$10=""),OR(IFERROR(SEARCH(KERESŐ!$D$11,F160)&gt;0,"-"),KERESŐ!$D$11=""),OR(KERESŐ!$D$12=I160,KERESŐ!$D$12=""),OR(KERESŐ!$D$7=G160,KERESŐ!$D$7=""),OR(IFERROR(SEARCH(KERESŐ!$D$8,N160)&gt;0,"-"),KERESŐ!$D$8=""),OR(KERESŐ!$D$6=J160,KERESŐ!$D$6="")),"megfelel","-")</f>
        <v>megfelel</v>
      </c>
      <c r="D160" s="1" t="s">
        <v>379</v>
      </c>
      <c r="E160" s="1" t="s">
        <v>615</v>
      </c>
      <c r="F160" s="1" t="s">
        <v>616</v>
      </c>
      <c r="G160" s="15" t="s">
        <v>234</v>
      </c>
      <c r="H160" s="1" t="s">
        <v>373</v>
      </c>
      <c r="I160" s="1" t="s">
        <v>374</v>
      </c>
      <c r="J160" s="1" t="s">
        <v>21</v>
      </c>
      <c r="K160" s="1" t="s">
        <v>375</v>
      </c>
      <c r="L160" s="9">
        <f t="shared" si="11"/>
        <v>50</v>
      </c>
      <c r="M160" s="1" t="str">
        <f t="shared" si="14"/>
        <v>IDŐSZAKOSAN JELENTKEZŐ FELADATOK (50)</v>
      </c>
      <c r="N160" s="1" t="s">
        <v>739</v>
      </c>
      <c r="O160" s="3" t="str">
        <f t="shared" si="13"/>
        <v>143.  </v>
      </c>
    </row>
    <row r="161" spans="1:15" ht="85.5" customHeight="1" x14ac:dyDescent="0.25">
      <c r="A161" s="25" t="str">
        <f t="shared" si="12"/>
        <v>144.</v>
      </c>
      <c r="B161" s="26">
        <f>IF(C161="-",0,COUNTIF($B$17:B160,"&gt;0")+1)</f>
        <v>144</v>
      </c>
      <c r="C161" s="27" t="str">
        <f>IF(AND(OR(IFERROR(SEARCH(KERESŐ!$D$10,E161)&gt;0,"-"),KERESŐ!$D$10=""),OR(IFERROR(SEARCH(KERESŐ!$D$11,F161)&gt;0,"-"),KERESŐ!$D$11=""),OR(KERESŐ!$D$12=I161,KERESŐ!$D$12=""),OR(KERESŐ!$D$7=G161,KERESŐ!$D$7=""),OR(IFERROR(SEARCH(KERESŐ!$D$8,N161)&gt;0,"-"),KERESŐ!$D$8=""),OR(KERESŐ!$D$6=J161,KERESŐ!$D$6="")),"megfelel","-")</f>
        <v>megfelel</v>
      </c>
      <c r="D161" s="1" t="s">
        <v>381</v>
      </c>
      <c r="E161" s="1" t="s">
        <v>617</v>
      </c>
      <c r="F161" s="1" t="s">
        <v>618</v>
      </c>
      <c r="G161" s="15" t="s">
        <v>234</v>
      </c>
      <c r="H161" s="1" t="s">
        <v>377</v>
      </c>
      <c r="I161" s="1" t="s">
        <v>6</v>
      </c>
      <c r="J161" s="1" t="s">
        <v>21</v>
      </c>
      <c r="K161" s="1" t="s">
        <v>378</v>
      </c>
      <c r="L161" s="9">
        <f t="shared" si="11"/>
        <v>50</v>
      </c>
      <c r="M161" s="1" t="str">
        <f t="shared" si="14"/>
        <v>IDŐSZAKOSAN JELENTKEZŐ FELADATOK (50)</v>
      </c>
      <c r="N161" s="3" t="s">
        <v>740</v>
      </c>
      <c r="O161" s="3" t="str">
        <f t="shared" si="13"/>
        <v>144.  </v>
      </c>
    </row>
    <row r="162" spans="1:15" ht="85.5" customHeight="1" x14ac:dyDescent="0.25">
      <c r="A162" s="25" t="str">
        <f t="shared" si="12"/>
        <v>145.</v>
      </c>
      <c r="B162" s="26">
        <f>IF(C162="-",0,COUNTIF($B$17:B161,"&gt;0")+1)</f>
        <v>145</v>
      </c>
      <c r="C162" s="27" t="str">
        <f>IF(AND(OR(IFERROR(SEARCH(KERESŐ!$D$10,E162)&gt;0,"-"),KERESŐ!$D$10=""),OR(IFERROR(SEARCH(KERESŐ!$D$11,F162)&gt;0,"-"),KERESŐ!$D$11=""),OR(KERESŐ!$D$12=I162,KERESŐ!$D$12=""),OR(KERESŐ!$D$7=G162,KERESŐ!$D$7=""),OR(IFERROR(SEARCH(KERESŐ!$D$8,N162)&gt;0,"-"),KERESŐ!$D$8=""),OR(KERESŐ!$D$6=J162,KERESŐ!$D$6="")),"megfelel","-")</f>
        <v>megfelel</v>
      </c>
      <c r="D162" s="1" t="s">
        <v>383</v>
      </c>
      <c r="E162" s="1" t="s">
        <v>619</v>
      </c>
      <c r="F162" s="1" t="s">
        <v>620</v>
      </c>
      <c r="G162" s="15" t="s">
        <v>234</v>
      </c>
      <c r="H162" s="1" t="s">
        <v>247</v>
      </c>
      <c r="I162" s="1" t="s">
        <v>6</v>
      </c>
      <c r="J162" s="1" t="s">
        <v>21</v>
      </c>
      <c r="K162" s="1" t="s">
        <v>380</v>
      </c>
      <c r="L162" s="9">
        <f t="shared" si="11"/>
        <v>50</v>
      </c>
      <c r="M162" s="1" t="str">
        <f t="shared" si="14"/>
        <v>IDŐSZAKOSAN JELENTKEZŐ FELADATOK (50)</v>
      </c>
      <c r="N162" s="3" t="s">
        <v>740</v>
      </c>
      <c r="O162" s="3" t="str">
        <f t="shared" si="13"/>
        <v>145.  </v>
      </c>
    </row>
    <row r="163" spans="1:15" ht="85.5" customHeight="1" x14ac:dyDescent="0.25">
      <c r="A163" s="25" t="str">
        <f t="shared" si="12"/>
        <v>146.</v>
      </c>
      <c r="B163" s="26">
        <f>IF(C163="-",0,COUNTIF($B$17:B162,"&gt;0")+1)</f>
        <v>146</v>
      </c>
      <c r="C163" s="27" t="str">
        <f>IF(AND(OR(IFERROR(SEARCH(KERESŐ!$D$10,E163)&gt;0,"-"),KERESŐ!$D$10=""),OR(IFERROR(SEARCH(KERESŐ!$D$11,F163)&gt;0,"-"),KERESŐ!$D$11=""),OR(KERESŐ!$D$12=I163,KERESŐ!$D$12=""),OR(KERESŐ!$D$7=G163,KERESŐ!$D$7=""),OR(IFERROR(SEARCH(KERESŐ!$D$8,N163)&gt;0,"-"),KERESŐ!$D$8=""),OR(KERESŐ!$D$6=J163,KERESŐ!$D$6="")),"megfelel","-")</f>
        <v>megfelel</v>
      </c>
      <c r="D163" s="1" t="s">
        <v>385</v>
      </c>
      <c r="E163" s="1" t="s">
        <v>621</v>
      </c>
      <c r="F163" s="1" t="s">
        <v>622</v>
      </c>
      <c r="G163" s="15" t="s">
        <v>234</v>
      </c>
      <c r="H163" s="1" t="s">
        <v>377</v>
      </c>
      <c r="I163" s="1" t="s">
        <v>6</v>
      </c>
      <c r="J163" s="1" t="s">
        <v>21</v>
      </c>
      <c r="K163" s="1" t="s">
        <v>382</v>
      </c>
      <c r="L163" s="9">
        <f t="shared" si="11"/>
        <v>50</v>
      </c>
      <c r="M163" s="1" t="str">
        <f t="shared" si="14"/>
        <v>IDŐSZAKOSAN JELENTKEZŐ FELADATOK (50)</v>
      </c>
      <c r="N163" s="3" t="s">
        <v>737</v>
      </c>
      <c r="O163" s="3" t="str">
        <f t="shared" si="13"/>
        <v>146.  </v>
      </c>
    </row>
    <row r="164" spans="1:15" ht="85.5" customHeight="1" x14ac:dyDescent="0.25">
      <c r="A164" s="25" t="str">
        <f t="shared" si="12"/>
        <v>147.</v>
      </c>
      <c r="B164" s="26">
        <f>IF(C164="-",0,COUNTIF($B$17:B163,"&gt;0")+1)</f>
        <v>147</v>
      </c>
      <c r="C164" s="27" t="str">
        <f>IF(AND(OR(IFERROR(SEARCH(KERESŐ!$D$10,E164)&gt;0,"-"),KERESŐ!$D$10=""),OR(IFERROR(SEARCH(KERESŐ!$D$11,F164)&gt;0,"-"),KERESŐ!$D$11=""),OR(KERESŐ!$D$12=I164,KERESŐ!$D$12=""),OR(KERESŐ!$D$7=G164,KERESŐ!$D$7=""),OR(IFERROR(SEARCH(KERESŐ!$D$8,N164)&gt;0,"-"),KERESŐ!$D$8=""),OR(KERESŐ!$D$6=J164,KERESŐ!$D$6="")),"megfelel","-")</f>
        <v>megfelel</v>
      </c>
      <c r="D164" s="1" t="s">
        <v>387</v>
      </c>
      <c r="E164" s="1" t="s">
        <v>623</v>
      </c>
      <c r="F164" s="1" t="s">
        <v>666</v>
      </c>
      <c r="G164" s="15" t="s">
        <v>234</v>
      </c>
      <c r="H164" s="1" t="s">
        <v>377</v>
      </c>
      <c r="I164" s="1" t="s">
        <v>682</v>
      </c>
      <c r="J164" s="1" t="s">
        <v>21</v>
      </c>
      <c r="K164" s="1" t="s">
        <v>384</v>
      </c>
      <c r="L164" s="9">
        <f t="shared" si="11"/>
        <v>50</v>
      </c>
      <c r="M164" s="1" t="str">
        <f t="shared" si="14"/>
        <v>IDŐSZAKOSAN JELENTKEZŐ FELADATOK (50)</v>
      </c>
      <c r="N164" s="3" t="s">
        <v>737</v>
      </c>
      <c r="O164" s="3" t="str">
        <f t="shared" si="13"/>
        <v>147.  </v>
      </c>
    </row>
    <row r="165" spans="1:15" ht="85.5" customHeight="1" x14ac:dyDescent="0.25">
      <c r="A165" s="25" t="str">
        <f t="shared" si="12"/>
        <v>148.</v>
      </c>
      <c r="B165" s="26">
        <f>IF(C165="-",0,COUNTIF($B$17:B164,"&gt;0")+1)</f>
        <v>148</v>
      </c>
      <c r="C165" s="27" t="str">
        <f>IF(AND(OR(IFERROR(SEARCH(KERESŐ!$D$10,E165)&gt;0,"-"),KERESŐ!$D$10=""),OR(IFERROR(SEARCH(KERESŐ!$D$11,F165)&gt;0,"-"),KERESŐ!$D$11=""),OR(KERESŐ!$D$12=I165,KERESŐ!$D$12=""),OR(KERESŐ!$D$7=G165,KERESŐ!$D$7=""),OR(IFERROR(SEARCH(KERESŐ!$D$8,N165)&gt;0,"-"),KERESŐ!$D$8=""),OR(KERESŐ!$D$6=J165,KERESŐ!$D$6="")),"megfelel","-")</f>
        <v>megfelel</v>
      </c>
      <c r="D165" s="1" t="s">
        <v>389</v>
      </c>
      <c r="E165" s="1" t="s">
        <v>624</v>
      </c>
      <c r="F165" s="1" t="s">
        <v>625</v>
      </c>
      <c r="G165" s="15" t="s">
        <v>234</v>
      </c>
      <c r="H165" s="1" t="s">
        <v>247</v>
      </c>
      <c r="I165" s="1" t="s">
        <v>6</v>
      </c>
      <c r="J165" s="1" t="s">
        <v>21</v>
      </c>
      <c r="K165" s="1" t="s">
        <v>386</v>
      </c>
      <c r="L165" s="9">
        <f t="shared" si="11"/>
        <v>50</v>
      </c>
      <c r="M165" s="1" t="str">
        <f t="shared" si="14"/>
        <v>IDŐSZAKOSAN JELENTKEZŐ FELADATOK (50)</v>
      </c>
      <c r="N165" s="1" t="s">
        <v>889</v>
      </c>
      <c r="O165" s="3" t="str">
        <f t="shared" si="13"/>
        <v>148.  </v>
      </c>
    </row>
    <row r="166" spans="1:15" ht="85.5" customHeight="1" x14ac:dyDescent="0.25">
      <c r="A166" s="25" t="str">
        <f t="shared" si="12"/>
        <v>149.</v>
      </c>
      <c r="B166" s="26">
        <f>IF(C166="-",0,COUNTIF($B$17:B165,"&gt;0")+1)</f>
        <v>149</v>
      </c>
      <c r="C166" s="27" t="str">
        <f>IF(AND(OR(IFERROR(SEARCH(KERESŐ!$D$10,E166)&gt;0,"-"),KERESŐ!$D$10=""),OR(IFERROR(SEARCH(KERESŐ!$D$11,F166)&gt;0,"-"),KERESŐ!$D$11=""),OR(KERESŐ!$D$12=I166,KERESŐ!$D$12=""),OR(KERESŐ!$D$7=G166,KERESŐ!$D$7=""),OR(IFERROR(SEARCH(KERESŐ!$D$8,N166)&gt;0,"-"),KERESŐ!$D$8=""),OR(KERESŐ!$D$6=J166,KERESŐ!$D$6="")),"megfelel","-")</f>
        <v>megfelel</v>
      </c>
      <c r="D166" s="1" t="s">
        <v>392</v>
      </c>
      <c r="E166" s="1" t="s">
        <v>626</v>
      </c>
      <c r="F166" s="1" t="s">
        <v>627</v>
      </c>
      <c r="G166" s="15" t="s">
        <v>234</v>
      </c>
      <c r="H166" s="1" t="s">
        <v>247</v>
      </c>
      <c r="I166" s="1" t="s">
        <v>6</v>
      </c>
      <c r="J166" s="1" t="s">
        <v>21</v>
      </c>
      <c r="K166" s="1" t="s">
        <v>388</v>
      </c>
      <c r="L166" s="9">
        <f t="shared" si="11"/>
        <v>50</v>
      </c>
      <c r="M166" s="1" t="str">
        <f t="shared" si="14"/>
        <v>IDŐSZAKOSAN JELENTKEZŐ FELADATOK (50)</v>
      </c>
      <c r="N166" s="1" t="s">
        <v>889</v>
      </c>
      <c r="O166" s="3" t="str">
        <f t="shared" si="13"/>
        <v>149.  </v>
      </c>
    </row>
    <row r="167" spans="1:15" ht="85.5" customHeight="1" x14ac:dyDescent="0.25">
      <c r="A167" s="25" t="str">
        <f t="shared" si="12"/>
        <v>150.</v>
      </c>
      <c r="B167" s="26">
        <f>IF(C167="-",0,COUNTIF($B$17:B166,"&gt;0")+1)</f>
        <v>150</v>
      </c>
      <c r="C167" s="27" t="str">
        <f>IF(AND(OR(IFERROR(SEARCH(KERESŐ!$D$10,E167)&gt;0,"-"),KERESŐ!$D$10=""),OR(IFERROR(SEARCH(KERESŐ!$D$11,F167)&gt;0,"-"),KERESŐ!$D$11=""),OR(KERESŐ!$D$12=I167,KERESŐ!$D$12=""),OR(KERESŐ!$D$7=G167,KERESŐ!$D$7=""),OR(IFERROR(SEARCH(KERESŐ!$D$8,N167)&gt;0,"-"),KERESŐ!$D$8=""),OR(KERESŐ!$D$6=J167,KERESŐ!$D$6="")),"megfelel","-")</f>
        <v>megfelel</v>
      </c>
      <c r="D167" s="1" t="s">
        <v>395</v>
      </c>
      <c r="E167" s="1" t="s">
        <v>628</v>
      </c>
      <c r="F167" s="1" t="s">
        <v>667</v>
      </c>
      <c r="G167" s="15" t="s">
        <v>234</v>
      </c>
      <c r="H167" s="1" t="s">
        <v>247</v>
      </c>
      <c r="I167" s="1" t="s">
        <v>390</v>
      </c>
      <c r="J167" s="1" t="s">
        <v>21</v>
      </c>
      <c r="K167" s="1" t="s">
        <v>391</v>
      </c>
      <c r="L167" s="9">
        <f t="shared" si="11"/>
        <v>50</v>
      </c>
      <c r="M167" s="1" t="str">
        <f t="shared" si="14"/>
        <v>IDŐSZAKOSAN JELENTKEZŐ FELADATOK (50)</v>
      </c>
      <c r="N167" s="1" t="s">
        <v>889</v>
      </c>
      <c r="O167" s="3" t="str">
        <f t="shared" si="13"/>
        <v>150.  </v>
      </c>
    </row>
    <row r="168" spans="1:15" ht="85.5" customHeight="1" x14ac:dyDescent="0.25">
      <c r="A168" s="25" t="str">
        <f t="shared" si="12"/>
        <v>151.</v>
      </c>
      <c r="B168" s="26">
        <f>IF(C168="-",0,COUNTIF($B$17:B167,"&gt;0")+1)</f>
        <v>151</v>
      </c>
      <c r="C168" s="27" t="str">
        <f>IF(AND(OR(IFERROR(SEARCH(KERESŐ!$D$10,E168)&gt;0,"-"),KERESŐ!$D$10=""),OR(IFERROR(SEARCH(KERESŐ!$D$11,F168)&gt;0,"-"),KERESŐ!$D$11=""),OR(KERESŐ!$D$12=I168,KERESŐ!$D$12=""),OR(KERESŐ!$D$7=G168,KERESŐ!$D$7=""),OR(IFERROR(SEARCH(KERESŐ!$D$8,N168)&gt;0,"-"),KERESŐ!$D$8=""),OR(KERESŐ!$D$6=J168,KERESŐ!$D$6="")),"megfelel","-")</f>
        <v>megfelel</v>
      </c>
      <c r="D168" s="1" t="s">
        <v>1028</v>
      </c>
      <c r="E168" s="1" t="s">
        <v>629</v>
      </c>
      <c r="F168" s="1" t="s">
        <v>630</v>
      </c>
      <c r="G168" s="15" t="s">
        <v>234</v>
      </c>
      <c r="H168" s="1" t="s">
        <v>247</v>
      </c>
      <c r="I168" s="1" t="s">
        <v>6</v>
      </c>
      <c r="J168" s="1" t="s">
        <v>21</v>
      </c>
      <c r="K168" s="1" t="s">
        <v>394</v>
      </c>
      <c r="L168" s="9">
        <f t="shared" si="11"/>
        <v>50</v>
      </c>
      <c r="M168" s="1" t="str">
        <f t="shared" si="14"/>
        <v>IDŐSZAKOSAN JELENTKEZŐ FELADATOK (50)</v>
      </c>
      <c r="N168" s="1" t="s">
        <v>735</v>
      </c>
      <c r="O168" s="3" t="str">
        <f t="shared" si="13"/>
        <v>151.</v>
      </c>
    </row>
    <row r="169" spans="1:15" ht="77.25" customHeight="1" x14ac:dyDescent="0.25">
      <c r="A169" s="25" t="str">
        <f t="shared" si="12"/>
        <v>152.</v>
      </c>
      <c r="B169" s="26">
        <f>IF(C169="-",0,COUNTIF($B$17:B168,"&gt;0")+1)</f>
        <v>152</v>
      </c>
      <c r="C169" s="27" t="str">
        <f>IF(AND(OR(IFERROR(SEARCH(KERESŐ!$D$10,E169)&gt;0,"-"),KERESŐ!$D$10=""),OR(IFERROR(SEARCH(KERESŐ!$D$11,F169)&gt;0,"-"),KERESŐ!$D$11=""),OR(KERESŐ!$D$12=I169,KERESŐ!$D$12=""),OR(KERESŐ!$D$7=G169,KERESŐ!$D$7=""),OR(IFERROR(SEARCH(KERESŐ!$D$8,N169)&gt;0,"-"),KERESŐ!$D$8=""),OR(KERESŐ!$D$6=J169,KERESŐ!$D$6="")),"megfelel","-")</f>
        <v>megfelel</v>
      </c>
      <c r="D169" s="1" t="s">
        <v>1029</v>
      </c>
      <c r="E169" s="1" t="s">
        <v>631</v>
      </c>
      <c r="F169" s="1" t="s">
        <v>393</v>
      </c>
      <c r="G169" s="15" t="s">
        <v>234</v>
      </c>
      <c r="H169" s="1" t="s">
        <v>247</v>
      </c>
      <c r="I169" s="1" t="s">
        <v>6</v>
      </c>
      <c r="J169" s="1" t="s">
        <v>21</v>
      </c>
      <c r="K169" s="1" t="s">
        <v>676</v>
      </c>
      <c r="L169" s="9">
        <f t="shared" si="11"/>
        <v>50</v>
      </c>
      <c r="M169" s="1" t="str">
        <f t="shared" si="14"/>
        <v>IDŐSZAKOSAN JELENTKEZŐ FELADATOK (50)</v>
      </c>
      <c r="N169" s="1" t="s">
        <v>735</v>
      </c>
      <c r="O169" s="3" t="str">
        <f t="shared" si="13"/>
        <v>152.</v>
      </c>
    </row>
  </sheetData>
  <sheetProtection algorithmName="SHA-512" hashValue="uAXeVWQhBpBlL1cfgsNo0FhbMkw5keNZrslgG054X3rs2MT4vUNAsCEDt9q7ZRbm8z9D7pxRv8Y2xLzOk4FWnA==" saltValue="yKSVTFE34bQTPkK2ZEXJPg==" spinCount="100000" sheet="1" objects="1" scenarios="1"/>
  <autoFilter ref="A17:N169" xr:uid="{49DCB38F-9622-4514-9B4B-F6DF2DA55016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73173-BC96-4164-825C-71FFAE3B08D5}">
  <sheetPr codeName="Munka8">
    <tabColor theme="8" tint="0.39997558519241921"/>
  </sheetPr>
  <dimension ref="B1:I116"/>
  <sheetViews>
    <sheetView workbookViewId="0">
      <selection activeCell="F18" sqref="F18"/>
    </sheetView>
  </sheetViews>
  <sheetFormatPr defaultRowHeight="14.15" x14ac:dyDescent="0.25"/>
  <cols>
    <col min="3" max="3" width="39.125" customWidth="1"/>
    <col min="5" max="5" width="64.375" customWidth="1"/>
    <col min="7" max="7" width="39.125" customWidth="1"/>
    <col min="9" max="9" width="42" customWidth="1"/>
  </cols>
  <sheetData>
    <row r="1" spans="2:9" x14ac:dyDescent="0.25">
      <c r="C1" t="s">
        <v>899</v>
      </c>
      <c r="I1" t="s">
        <v>700</v>
      </c>
    </row>
    <row r="3" spans="2:9" x14ac:dyDescent="0.25">
      <c r="B3" t="s">
        <v>724</v>
      </c>
      <c r="C3" s="13" t="s">
        <v>699</v>
      </c>
      <c r="D3" t="s">
        <v>727</v>
      </c>
    </row>
    <row r="4" spans="2:9" x14ac:dyDescent="0.25">
      <c r="B4" t="s">
        <v>725</v>
      </c>
      <c r="C4" s="13" t="s">
        <v>678</v>
      </c>
      <c r="D4" t="s">
        <v>727</v>
      </c>
    </row>
    <row r="5" spans="2:9" x14ac:dyDescent="0.25">
      <c r="B5" t="s">
        <v>726</v>
      </c>
      <c r="C5" s="13" t="s">
        <v>20</v>
      </c>
      <c r="D5" s="13"/>
    </row>
    <row r="6" spans="2:9" x14ac:dyDescent="0.25">
      <c r="D6" s="13"/>
    </row>
    <row r="7" spans="2:9" x14ac:dyDescent="0.25">
      <c r="D7" s="13"/>
    </row>
    <row r="8" spans="2:9" x14ac:dyDescent="0.25">
      <c r="C8" t="s">
        <v>696</v>
      </c>
      <c r="E8" t="s">
        <v>697</v>
      </c>
      <c r="G8" t="s">
        <v>701</v>
      </c>
      <c r="I8" t="s">
        <v>698</v>
      </c>
    </row>
    <row r="9" spans="2:9" x14ac:dyDescent="0.25">
      <c r="C9" s="6"/>
      <c r="E9" s="6"/>
      <c r="G9" s="6"/>
      <c r="I9" s="6"/>
    </row>
    <row r="11" spans="2:9" x14ac:dyDescent="0.25">
      <c r="C11" t="s">
        <v>23</v>
      </c>
      <c r="E11" s="3" t="s">
        <v>21</v>
      </c>
      <c r="G11" s="1" t="s">
        <v>735</v>
      </c>
      <c r="I11" s="3" t="s">
        <v>31</v>
      </c>
    </row>
    <row r="12" spans="2:9" x14ac:dyDescent="0.25">
      <c r="C12" t="s">
        <v>702</v>
      </c>
      <c r="E12" s="3" t="s">
        <v>2</v>
      </c>
      <c r="G12" s="3" t="s">
        <v>736</v>
      </c>
      <c r="I12" s="3" t="s">
        <v>9</v>
      </c>
    </row>
    <row r="13" spans="2:9" x14ac:dyDescent="0.25">
      <c r="C13" t="s">
        <v>703</v>
      </c>
      <c r="E13" s="3" t="s">
        <v>90</v>
      </c>
      <c r="G13" s="3" t="s">
        <v>737</v>
      </c>
      <c r="I13" t="s">
        <v>734</v>
      </c>
    </row>
    <row r="14" spans="2:9" x14ac:dyDescent="0.25">
      <c r="C14" t="s">
        <v>704</v>
      </c>
      <c r="E14" s="3" t="s">
        <v>223</v>
      </c>
      <c r="G14" s="3" t="s">
        <v>738</v>
      </c>
      <c r="I14" s="3" t="s">
        <v>390</v>
      </c>
    </row>
    <row r="15" spans="2:9" x14ac:dyDescent="0.25">
      <c r="C15" t="s">
        <v>105</v>
      </c>
      <c r="E15" s="3" t="s">
        <v>259</v>
      </c>
      <c r="G15" s="3" t="s">
        <v>889</v>
      </c>
      <c r="I15" s="3" t="s">
        <v>1</v>
      </c>
    </row>
    <row r="16" spans="2:9" x14ac:dyDescent="0.25">
      <c r="C16" t="s">
        <v>711</v>
      </c>
      <c r="E16" s="3" t="s">
        <v>731</v>
      </c>
      <c r="G16" s="3" t="s">
        <v>739</v>
      </c>
      <c r="I16" s="3" t="s">
        <v>194</v>
      </c>
    </row>
    <row r="17" spans="2:9" x14ac:dyDescent="0.25">
      <c r="C17" t="s">
        <v>705</v>
      </c>
      <c r="E17" s="3" t="s">
        <v>730</v>
      </c>
      <c r="G17" s="3" t="s">
        <v>890</v>
      </c>
      <c r="I17" s="3" t="s">
        <v>6</v>
      </c>
    </row>
    <row r="18" spans="2:9" x14ac:dyDescent="0.25">
      <c r="C18" t="s">
        <v>712</v>
      </c>
      <c r="E18" s="3" t="s">
        <v>149</v>
      </c>
      <c r="G18" s="3" t="s">
        <v>740</v>
      </c>
      <c r="I18" s="3" t="s">
        <v>681</v>
      </c>
    </row>
    <row r="19" spans="2:9" x14ac:dyDescent="0.25">
      <c r="C19" t="s">
        <v>706</v>
      </c>
      <c r="E19" s="3" t="s">
        <v>729</v>
      </c>
      <c r="I19" s="3" t="s">
        <v>688</v>
      </c>
    </row>
    <row r="20" spans="2:9" x14ac:dyDescent="0.25">
      <c r="C20" t="s">
        <v>713</v>
      </c>
      <c r="E20" s="3" t="s">
        <v>195</v>
      </c>
      <c r="I20" s="3" t="s">
        <v>686</v>
      </c>
    </row>
    <row r="21" spans="2:9" x14ac:dyDescent="0.25">
      <c r="C21" t="s">
        <v>707</v>
      </c>
      <c r="E21" s="3" t="s">
        <v>38</v>
      </c>
      <c r="I21" s="3" t="s">
        <v>25</v>
      </c>
    </row>
    <row r="22" spans="2:9" x14ac:dyDescent="0.25">
      <c r="C22" t="s">
        <v>708</v>
      </c>
      <c r="E22" s="3" t="s">
        <v>732</v>
      </c>
      <c r="I22" s="3" t="s">
        <v>187</v>
      </c>
    </row>
    <row r="23" spans="2:9" x14ac:dyDescent="0.25">
      <c r="C23" t="s">
        <v>156</v>
      </c>
      <c r="E23" s="3" t="s">
        <v>296</v>
      </c>
      <c r="I23" s="3" t="s">
        <v>680</v>
      </c>
    </row>
    <row r="24" spans="2:9" x14ac:dyDescent="0.25">
      <c r="C24" t="s">
        <v>720</v>
      </c>
      <c r="E24" s="3"/>
      <c r="I24" s="3" t="s">
        <v>55</v>
      </c>
    </row>
    <row r="25" spans="2:9" x14ac:dyDescent="0.25">
      <c r="C25" t="s">
        <v>716</v>
      </c>
      <c r="I25" s="3" t="s">
        <v>374</v>
      </c>
    </row>
    <row r="26" spans="2:9" x14ac:dyDescent="0.25">
      <c r="C26" t="s">
        <v>714</v>
      </c>
      <c r="I26" s="3" t="s">
        <v>51</v>
      </c>
    </row>
    <row r="27" spans="2:9" x14ac:dyDescent="0.25">
      <c r="C27" s="1" t="s">
        <v>715</v>
      </c>
      <c r="I27" s="3" t="s">
        <v>85</v>
      </c>
    </row>
    <row r="28" spans="2:9" x14ac:dyDescent="0.25">
      <c r="C28" t="s">
        <v>721</v>
      </c>
      <c r="I28" s="3" t="s">
        <v>683</v>
      </c>
    </row>
    <row r="29" spans="2:9" x14ac:dyDescent="0.25">
      <c r="C29" s="1" t="s">
        <v>723</v>
      </c>
      <c r="I29" s="3" t="s">
        <v>687</v>
      </c>
    </row>
    <row r="30" spans="2:9" x14ac:dyDescent="0.25">
      <c r="C30" t="s">
        <v>234</v>
      </c>
      <c r="I30" s="3" t="s">
        <v>682</v>
      </c>
    </row>
    <row r="31" spans="2:9" x14ac:dyDescent="0.25">
      <c r="B31" s="3"/>
      <c r="C31" t="s">
        <v>709</v>
      </c>
      <c r="I31" s="3" t="s">
        <v>733</v>
      </c>
    </row>
    <row r="32" spans="2:9" x14ac:dyDescent="0.25">
      <c r="C32" s="3" t="s">
        <v>722</v>
      </c>
      <c r="I32" s="3" t="s">
        <v>212</v>
      </c>
    </row>
    <row r="33" spans="3:9" x14ac:dyDescent="0.25">
      <c r="C33" s="3"/>
      <c r="I33" s="3" t="s">
        <v>252</v>
      </c>
    </row>
    <row r="34" spans="3:9" x14ac:dyDescent="0.25">
      <c r="C34" s="1"/>
      <c r="I34" s="3" t="s">
        <v>679</v>
      </c>
    </row>
    <row r="35" spans="3:9" x14ac:dyDescent="0.25">
      <c r="I35" s="3" t="s">
        <v>300</v>
      </c>
    </row>
    <row r="36" spans="3:9" x14ac:dyDescent="0.25">
      <c r="I36" s="3" t="s">
        <v>684</v>
      </c>
    </row>
    <row r="37" spans="3:9" x14ac:dyDescent="0.25">
      <c r="I37" s="3" t="s">
        <v>685</v>
      </c>
    </row>
    <row r="38" spans="3:9" x14ac:dyDescent="0.25">
      <c r="I38" s="3"/>
    </row>
    <row r="41" spans="3:9" x14ac:dyDescent="0.25">
      <c r="I41" s="1"/>
    </row>
    <row r="47" spans="3:9" x14ac:dyDescent="0.25">
      <c r="C47" t="s">
        <v>719</v>
      </c>
    </row>
    <row r="49" spans="3:5" x14ac:dyDescent="0.25">
      <c r="C49" s="3" t="s">
        <v>23</v>
      </c>
    </row>
    <row r="50" spans="3:5" x14ac:dyDescent="0.25">
      <c r="C50" s="30" t="s">
        <v>35</v>
      </c>
    </row>
    <row r="51" spans="3:5" x14ac:dyDescent="0.25">
      <c r="C51" s="3" t="s">
        <v>105</v>
      </c>
      <c r="E51" t="str">
        <f t="shared" ref="E51:E52" si="0">LOWER(C33)</f>
        <v/>
      </c>
    </row>
    <row r="52" spans="3:5" x14ac:dyDescent="0.25">
      <c r="C52" s="30" t="s">
        <v>136</v>
      </c>
      <c r="E52" t="str">
        <f t="shared" si="0"/>
        <v/>
      </c>
    </row>
    <row r="53" spans="3:5" x14ac:dyDescent="0.25">
      <c r="C53" s="3" t="s">
        <v>146</v>
      </c>
    </row>
    <row r="54" spans="3:5" x14ac:dyDescent="0.25">
      <c r="C54" s="3" t="s">
        <v>156</v>
      </c>
    </row>
    <row r="55" spans="3:5" x14ac:dyDescent="0.25">
      <c r="C55" s="3" t="s">
        <v>234</v>
      </c>
    </row>
    <row r="63" spans="3:5" x14ac:dyDescent="0.25">
      <c r="C63" t="s">
        <v>23</v>
      </c>
      <c r="D63" s="12">
        <f>COUNTIF(DB!$G$18:$G$169,'Lista-elemek'!C63)</f>
        <v>8</v>
      </c>
    </row>
    <row r="64" spans="3:5" x14ac:dyDescent="0.25">
      <c r="C64" t="s">
        <v>702</v>
      </c>
      <c r="D64" s="12">
        <f>COUNTIF(DB!$G$18:$G$169,'Lista-elemek'!C64)</f>
        <v>4</v>
      </c>
    </row>
    <row r="65" spans="3:4" x14ac:dyDescent="0.25">
      <c r="C65" t="s">
        <v>703</v>
      </c>
      <c r="D65" s="12">
        <f>COUNTIF(DB!$G$18:$G$169,'Lista-elemek'!C65)</f>
        <v>18</v>
      </c>
    </row>
    <row r="66" spans="3:4" x14ac:dyDescent="0.25">
      <c r="C66" t="s">
        <v>704</v>
      </c>
      <c r="D66" s="12">
        <f>COUNTIF(DB!$G$18:$G$169,'Lista-elemek'!C66)</f>
        <v>2</v>
      </c>
    </row>
    <row r="67" spans="3:4" x14ac:dyDescent="0.25">
      <c r="C67" t="s">
        <v>105</v>
      </c>
      <c r="D67" s="12">
        <f>COUNTIF(DB!$G$18:$G$169,'Lista-elemek'!C67)</f>
        <v>13</v>
      </c>
    </row>
    <row r="68" spans="3:4" x14ac:dyDescent="0.25">
      <c r="C68" t="s">
        <v>711</v>
      </c>
      <c r="D68" s="12">
        <f>COUNTIF(DB!$G$18:$G$169,'Lista-elemek'!C68)</f>
        <v>0</v>
      </c>
    </row>
    <row r="69" spans="3:4" x14ac:dyDescent="0.25">
      <c r="C69" t="s">
        <v>705</v>
      </c>
      <c r="D69" s="12">
        <f>COUNTIF(DB!$G$18:$G$169,'Lista-elemek'!C69)</f>
        <v>1</v>
      </c>
    </row>
    <row r="70" spans="3:4" x14ac:dyDescent="0.25">
      <c r="C70" t="s">
        <v>712</v>
      </c>
      <c r="D70" s="12">
        <f>COUNTIF(DB!$G$18:$G$169,'Lista-elemek'!C70)</f>
        <v>0</v>
      </c>
    </row>
    <row r="71" spans="3:4" x14ac:dyDescent="0.25">
      <c r="C71" t="s">
        <v>706</v>
      </c>
      <c r="D71" s="12">
        <f>COUNTIF(DB!$G$18:$G$169,'Lista-elemek'!C71)</f>
        <v>1</v>
      </c>
    </row>
    <row r="72" spans="3:4" x14ac:dyDescent="0.25">
      <c r="C72" t="s">
        <v>713</v>
      </c>
      <c r="D72" s="12">
        <f>COUNTIF(DB!$G$18:$G$169,'Lista-elemek'!C72)</f>
        <v>0</v>
      </c>
    </row>
    <row r="73" spans="3:4" x14ac:dyDescent="0.25">
      <c r="C73" t="s">
        <v>707</v>
      </c>
      <c r="D73" s="12">
        <f>COUNTIF(DB!$G$18:$G$169,'Lista-elemek'!C73)</f>
        <v>1</v>
      </c>
    </row>
    <row r="74" spans="3:4" x14ac:dyDescent="0.25">
      <c r="C74" t="s">
        <v>708</v>
      </c>
      <c r="D74" s="12">
        <f>COUNTIF(DB!$G$18:$G$169,'Lista-elemek'!C74)</f>
        <v>2</v>
      </c>
    </row>
    <row r="75" spans="3:4" x14ac:dyDescent="0.25">
      <c r="C75" t="s">
        <v>720</v>
      </c>
      <c r="D75" s="12"/>
    </row>
    <row r="76" spans="3:4" x14ac:dyDescent="0.25">
      <c r="C76" t="s">
        <v>156</v>
      </c>
      <c r="D76" s="12">
        <f>COUNTIF(DB!$G$18:$G$169,'Lista-elemek'!C76)</f>
        <v>30</v>
      </c>
    </row>
    <row r="77" spans="3:4" x14ac:dyDescent="0.25">
      <c r="C77" t="s">
        <v>716</v>
      </c>
      <c r="D77" s="12">
        <f>COUNTIF(DB!$G$18:$G$169,'Lista-elemek'!C77)</f>
        <v>3</v>
      </c>
    </row>
    <row r="78" spans="3:4" x14ac:dyDescent="0.25">
      <c r="C78" t="s">
        <v>714</v>
      </c>
      <c r="D78" s="12">
        <f>COUNTIF(DB!$G$18:$G$169,'Lista-elemek'!C78)</f>
        <v>1</v>
      </c>
    </row>
    <row r="79" spans="3:4" x14ac:dyDescent="0.25">
      <c r="C79" s="1" t="s">
        <v>715</v>
      </c>
      <c r="D79" s="12">
        <f>COUNTIF(DB!$G$18:$G$169,'Lista-elemek'!C79)</f>
        <v>1</v>
      </c>
    </row>
    <row r="80" spans="3:4" x14ac:dyDescent="0.25">
      <c r="C80" t="s">
        <v>721</v>
      </c>
      <c r="D80" s="12"/>
    </row>
    <row r="81" spans="3:5" x14ac:dyDescent="0.25">
      <c r="C81" t="s">
        <v>234</v>
      </c>
      <c r="D81" s="12">
        <f>COUNTIF(DB!$G$18:$G$169,'Lista-elemek'!C81)</f>
        <v>50</v>
      </c>
    </row>
    <row r="82" spans="3:5" x14ac:dyDescent="0.25">
      <c r="C82" t="s">
        <v>709</v>
      </c>
      <c r="D82" s="12">
        <f>COUNTIF(DB!$G$18:$G$169,'Lista-elemek'!C82)</f>
        <v>3</v>
      </c>
    </row>
    <row r="83" spans="3:5" x14ac:dyDescent="0.25">
      <c r="C83" s="3" t="s">
        <v>722</v>
      </c>
      <c r="D83" s="12">
        <f>COUNTIF(DB!$G$18:$G$169,'Lista-elemek'!C83)</f>
        <v>1</v>
      </c>
    </row>
    <row r="89" spans="3:5" x14ac:dyDescent="0.25">
      <c r="C89" t="s">
        <v>717</v>
      </c>
      <c r="D89" s="12">
        <f>COUNTIF(DB!$G$18:$G$169,'Lista-elemek'!C89)</f>
        <v>0</v>
      </c>
      <c r="E89" s="3" t="s">
        <v>28</v>
      </c>
    </row>
    <row r="90" spans="3:5" x14ac:dyDescent="0.25">
      <c r="C90" t="s">
        <v>709</v>
      </c>
      <c r="D90" s="12">
        <f>COUNTIF(DB!$G$18:$G$169,'Lista-elemek'!C90)</f>
        <v>3</v>
      </c>
    </row>
    <row r="95" spans="3:5" x14ac:dyDescent="0.25">
      <c r="C95" t="str">
        <f t="shared" ref="C95:C116" si="1">LOWER(C11)</f>
        <v xml:space="preserve">január </v>
      </c>
    </row>
    <row r="96" spans="3:5" x14ac:dyDescent="0.25">
      <c r="C96" t="str">
        <f t="shared" si="1"/>
        <v>február</v>
      </c>
    </row>
    <row r="97" spans="3:3" x14ac:dyDescent="0.25">
      <c r="C97" t="str">
        <f t="shared" si="1"/>
        <v>március</v>
      </c>
    </row>
    <row r="98" spans="3:3" x14ac:dyDescent="0.25">
      <c r="C98" t="str">
        <f t="shared" si="1"/>
        <v>április</v>
      </c>
    </row>
    <row r="99" spans="3:3" x14ac:dyDescent="0.25">
      <c r="C99" t="str">
        <f t="shared" si="1"/>
        <v xml:space="preserve">május </v>
      </c>
    </row>
    <row r="100" spans="3:3" x14ac:dyDescent="0.25">
      <c r="C100" t="str">
        <f t="shared" si="1"/>
        <v>június</v>
      </c>
    </row>
    <row r="101" spans="3:3" x14ac:dyDescent="0.25">
      <c r="C101" t="str">
        <f t="shared" si="1"/>
        <v>július</v>
      </c>
    </row>
    <row r="102" spans="3:3" x14ac:dyDescent="0.25">
      <c r="C102" t="str">
        <f t="shared" si="1"/>
        <v>augusztus</v>
      </c>
    </row>
    <row r="103" spans="3:3" x14ac:dyDescent="0.25">
      <c r="C103" t="str">
        <f t="shared" si="1"/>
        <v>szeptember</v>
      </c>
    </row>
    <row r="104" spans="3:3" x14ac:dyDescent="0.25">
      <c r="C104" t="str">
        <f t="shared" si="1"/>
        <v>október</v>
      </c>
    </row>
    <row r="105" spans="3:3" x14ac:dyDescent="0.25">
      <c r="C105" t="str">
        <f t="shared" si="1"/>
        <v>november</v>
      </c>
    </row>
    <row r="106" spans="3:3" x14ac:dyDescent="0.25">
      <c r="C106" t="str">
        <f t="shared" si="1"/>
        <v>december</v>
      </c>
    </row>
    <row r="107" spans="3:3" x14ac:dyDescent="0.25">
      <c r="C107" t="str">
        <f t="shared" si="1"/>
        <v>legkésőbb december 31-ig</v>
      </c>
    </row>
    <row r="108" spans="3:3" x14ac:dyDescent="0.25">
      <c r="C108" t="str">
        <f t="shared" si="1"/>
        <v xml:space="preserve"> - - - - - az év során - - - - - </v>
      </c>
    </row>
    <row r="109" spans="3:3" x14ac:dyDescent="0.25">
      <c r="C109" t="str">
        <f t="shared" si="1"/>
        <v>nevelési időszakokhoz kötött</v>
      </c>
    </row>
    <row r="110" spans="3:3" x14ac:dyDescent="0.25">
      <c r="C110" t="str">
        <f t="shared" si="1"/>
        <v>nemzeti ünnepeken</v>
      </c>
    </row>
    <row r="111" spans="3:3" x14ac:dyDescent="0.25">
      <c r="C111" t="str">
        <f t="shared" si="1"/>
        <v>év közben folyamatosan</v>
      </c>
    </row>
    <row r="112" spans="3:3" x14ac:dyDescent="0.25">
      <c r="C112" t="str">
        <f t="shared" si="1"/>
        <v xml:space="preserve"> - - - - - - - egyéb - - - - - - - -</v>
      </c>
    </row>
    <row r="113" spans="3:3" x14ac:dyDescent="0.25">
      <c r="C113" t="str">
        <f t="shared" si="1"/>
        <v>választási eseményhez köthető</v>
      </c>
    </row>
    <row r="114" spans="3:3" x14ac:dyDescent="0.25">
      <c r="C114" t="str">
        <f t="shared" si="1"/>
        <v>időszakosan jelentkező feladatok</v>
      </c>
    </row>
    <row r="115" spans="3:3" x14ac:dyDescent="0.25">
      <c r="C115" t="str">
        <f t="shared" si="1"/>
        <v>pályázati kiírásnak megfelelően</v>
      </c>
    </row>
    <row r="116" spans="3:3" x14ac:dyDescent="0.25">
      <c r="C116" t="str">
        <f t="shared" si="1"/>
        <v>támogatási kiírásnak megfelelően</v>
      </c>
    </row>
  </sheetData>
  <sheetProtection algorithmName="SHA-512" hashValue="/fbu8bT3kyKlwL21Ij5KjdZOm29FrWfxzfRoLbJJ8XrkW6UJKBNkjzbQtckxBqrakjs0AsrKKHF6kN5Kz1cAgw==" saltValue="nq8fKUYZqyJrYNjAV3bs0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8411D-8CD9-4667-9C1A-3E084A3E2611}">
  <sheetPr codeName="Munka1">
    <tabColor theme="8" tint="0.59999389629810485"/>
  </sheetPr>
  <dimension ref="A1:T163"/>
  <sheetViews>
    <sheetView showGridLines="0" workbookViewId="0">
      <selection sqref="A1:B1"/>
    </sheetView>
  </sheetViews>
  <sheetFormatPr defaultColWidth="9.125" defaultRowHeight="16.149999999999999" x14ac:dyDescent="0.3"/>
  <cols>
    <col min="1" max="1" width="9.125" style="60"/>
    <col min="2" max="2" width="9.625" style="60" customWidth="1"/>
    <col min="3" max="3" width="33.25" style="60" customWidth="1"/>
    <col min="4" max="4" width="44.125" style="60" customWidth="1"/>
    <col min="5" max="5" width="33.25" style="60" customWidth="1"/>
    <col min="6" max="7" width="19.875" style="60" customWidth="1"/>
    <col min="8" max="8" width="45.25" style="60" customWidth="1"/>
    <col min="9" max="16384" width="9.125" style="60"/>
  </cols>
  <sheetData>
    <row r="1" spans="1:20" x14ac:dyDescent="0.3">
      <c r="A1" s="90" t="s">
        <v>900</v>
      </c>
      <c r="B1" s="90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4" spans="1:20" ht="16.850000000000001" thickBot="1" x14ac:dyDescent="0.35">
      <c r="B4" s="64"/>
      <c r="C4" s="64"/>
      <c r="D4" s="64"/>
      <c r="E4" s="64"/>
      <c r="F4" s="64"/>
      <c r="G4" s="64"/>
      <c r="H4" s="64"/>
    </row>
    <row r="5" spans="1:20" ht="32.299999999999997" thickTop="1" thickBot="1" x14ac:dyDescent="0.35">
      <c r="B5" s="65" t="s">
        <v>669</v>
      </c>
      <c r="C5" s="65" t="s">
        <v>18</v>
      </c>
      <c r="D5" s="65" t="s">
        <v>668</v>
      </c>
      <c r="E5" s="65" t="s">
        <v>19</v>
      </c>
      <c r="F5" s="65" t="s">
        <v>20</v>
      </c>
      <c r="G5" s="65" t="s">
        <v>670</v>
      </c>
      <c r="H5" s="65" t="s">
        <v>22</v>
      </c>
    </row>
    <row r="6" spans="1:20" ht="21.05" customHeight="1" thickTop="1" x14ac:dyDescent="0.3">
      <c r="B6" s="91" t="s">
        <v>891</v>
      </c>
      <c r="C6" s="92"/>
      <c r="D6" s="92"/>
      <c r="E6" s="92"/>
      <c r="F6" s="92"/>
      <c r="G6" s="92"/>
      <c r="H6" s="93"/>
    </row>
    <row r="7" spans="1:20" ht="61.6" customHeight="1" x14ac:dyDescent="0.3">
      <c r="B7" s="66" t="s">
        <v>12</v>
      </c>
      <c r="C7" s="67" t="s">
        <v>396</v>
      </c>
      <c r="D7" s="67" t="s">
        <v>397</v>
      </c>
      <c r="E7" s="67" t="s">
        <v>1038</v>
      </c>
      <c r="F7" s="67" t="s">
        <v>1</v>
      </c>
      <c r="G7" s="67" t="s">
        <v>2</v>
      </c>
      <c r="H7" s="67" t="s">
        <v>3</v>
      </c>
    </row>
    <row r="8" spans="1:20" ht="63.1" customHeight="1" x14ac:dyDescent="0.3">
      <c r="B8" s="66" t="s">
        <v>13</v>
      </c>
      <c r="C8" s="67" t="s">
        <v>398</v>
      </c>
      <c r="D8" s="67" t="s">
        <v>399</v>
      </c>
      <c r="E8" s="67" t="s">
        <v>5</v>
      </c>
      <c r="F8" s="67" t="s">
        <v>6</v>
      </c>
      <c r="G8" s="67" t="s">
        <v>2</v>
      </c>
      <c r="H8" s="67" t="s">
        <v>14</v>
      </c>
    </row>
    <row r="9" spans="1:20" ht="46.45" customHeight="1" x14ac:dyDescent="0.3">
      <c r="B9" s="66" t="s">
        <v>15</v>
      </c>
      <c r="C9" s="67" t="s">
        <v>400</v>
      </c>
      <c r="D9" s="67" t="s">
        <v>401</v>
      </c>
      <c r="E9" s="67" t="s">
        <v>8</v>
      </c>
      <c r="F9" s="67" t="s">
        <v>9</v>
      </c>
      <c r="G9" s="67" t="s">
        <v>2</v>
      </c>
      <c r="H9" s="67" t="s">
        <v>10</v>
      </c>
    </row>
    <row r="10" spans="1:20" ht="80.25" customHeight="1" x14ac:dyDescent="0.3">
      <c r="B10" s="66" t="s">
        <v>16</v>
      </c>
      <c r="C10" s="67" t="s">
        <v>402</v>
      </c>
      <c r="D10" s="67" t="s">
        <v>994</v>
      </c>
      <c r="E10" s="67" t="s">
        <v>8</v>
      </c>
      <c r="F10" s="67" t="s">
        <v>6</v>
      </c>
      <c r="G10" s="67" t="s">
        <v>2</v>
      </c>
      <c r="H10" s="67" t="s">
        <v>17</v>
      </c>
    </row>
    <row r="11" spans="1:20" ht="61.95" x14ac:dyDescent="0.3">
      <c r="B11" s="66" t="s">
        <v>24</v>
      </c>
      <c r="C11" s="67" t="s">
        <v>403</v>
      </c>
      <c r="D11" s="67" t="s">
        <v>404</v>
      </c>
      <c r="E11" s="67" t="s">
        <v>8</v>
      </c>
      <c r="F11" s="67" t="s">
        <v>25</v>
      </c>
      <c r="G11" s="67" t="s">
        <v>2</v>
      </c>
      <c r="H11" s="67" t="s">
        <v>995</v>
      </c>
    </row>
    <row r="12" spans="1:20" ht="65.3" customHeight="1" x14ac:dyDescent="0.3">
      <c r="B12" s="66" t="s">
        <v>26</v>
      </c>
      <c r="C12" s="67" t="s">
        <v>405</v>
      </c>
      <c r="D12" s="67" t="s">
        <v>406</v>
      </c>
      <c r="E12" s="67" t="s">
        <v>222</v>
      </c>
      <c r="F12" s="67" t="s">
        <v>6</v>
      </c>
      <c r="G12" s="67" t="s">
        <v>223</v>
      </c>
      <c r="H12" s="67" t="s">
        <v>29</v>
      </c>
    </row>
    <row r="13" spans="1:20" ht="46.45" customHeight="1" x14ac:dyDescent="0.3">
      <c r="B13" s="66" t="s">
        <v>30</v>
      </c>
      <c r="C13" s="67" t="s">
        <v>407</v>
      </c>
      <c r="D13" s="67" t="s">
        <v>408</v>
      </c>
      <c r="E13" s="67" t="s">
        <v>8</v>
      </c>
      <c r="F13" s="67" t="s">
        <v>31</v>
      </c>
      <c r="G13" s="67" t="s">
        <v>2</v>
      </c>
      <c r="H13" s="67" t="s">
        <v>32</v>
      </c>
    </row>
    <row r="14" spans="1:20" ht="45.8" customHeight="1" x14ac:dyDescent="0.3">
      <c r="B14" s="66" t="s">
        <v>33</v>
      </c>
      <c r="C14" s="67" t="s">
        <v>409</v>
      </c>
      <c r="D14" s="67" t="s">
        <v>410</v>
      </c>
      <c r="E14" s="67" t="s">
        <v>8</v>
      </c>
      <c r="F14" s="67" t="s">
        <v>31</v>
      </c>
      <c r="G14" s="67" t="s">
        <v>2</v>
      </c>
      <c r="H14" s="67" t="s">
        <v>34</v>
      </c>
    </row>
    <row r="15" spans="1:20" ht="23.25" customHeight="1" x14ac:dyDescent="0.3">
      <c r="B15" s="87" t="s">
        <v>893</v>
      </c>
      <c r="C15" s="88"/>
      <c r="D15" s="88"/>
      <c r="E15" s="88"/>
      <c r="F15" s="88"/>
      <c r="G15" s="88"/>
      <c r="H15" s="89"/>
    </row>
    <row r="16" spans="1:20" ht="57.05" customHeight="1" x14ac:dyDescent="0.3">
      <c r="B16" s="66" t="s">
        <v>36</v>
      </c>
      <c r="C16" s="67" t="s">
        <v>411</v>
      </c>
      <c r="D16" s="67" t="s">
        <v>412</v>
      </c>
      <c r="E16" s="67" t="s">
        <v>37</v>
      </c>
      <c r="F16" s="67" t="s">
        <v>6</v>
      </c>
      <c r="G16" s="67" t="s">
        <v>38</v>
      </c>
      <c r="H16" s="67" t="s">
        <v>39</v>
      </c>
    </row>
    <row r="17" spans="2:8" ht="74.2" customHeight="1" x14ac:dyDescent="0.3">
      <c r="B17" s="66" t="s">
        <v>40</v>
      </c>
      <c r="C17" s="67" t="s">
        <v>413</v>
      </c>
      <c r="D17" s="67" t="s">
        <v>633</v>
      </c>
      <c r="E17" s="67" t="s">
        <v>41</v>
      </c>
      <c r="F17" s="67" t="s">
        <v>6</v>
      </c>
      <c r="G17" s="67" t="s">
        <v>2</v>
      </c>
      <c r="H17" s="67" t="s">
        <v>42</v>
      </c>
    </row>
    <row r="18" spans="2:8" ht="58.55" customHeight="1" x14ac:dyDescent="0.3">
      <c r="B18" s="66" t="s">
        <v>43</v>
      </c>
      <c r="C18" s="67" t="s">
        <v>414</v>
      </c>
      <c r="D18" s="67" t="s">
        <v>415</v>
      </c>
      <c r="E18" s="67" t="s">
        <v>44</v>
      </c>
      <c r="F18" s="67" t="s">
        <v>6</v>
      </c>
      <c r="G18" s="67" t="s">
        <v>2</v>
      </c>
      <c r="H18" s="67" t="s">
        <v>45</v>
      </c>
    </row>
    <row r="19" spans="2:8" ht="47.3" customHeight="1" x14ac:dyDescent="0.3">
      <c r="B19" s="66" t="s">
        <v>46</v>
      </c>
      <c r="C19" s="67" t="s">
        <v>416</v>
      </c>
      <c r="D19" s="67" t="s">
        <v>417</v>
      </c>
      <c r="E19" s="67" t="s">
        <v>47</v>
      </c>
      <c r="F19" s="67" t="s">
        <v>6</v>
      </c>
      <c r="G19" s="67" t="s">
        <v>2</v>
      </c>
      <c r="H19" s="67" t="s">
        <v>48</v>
      </c>
    </row>
    <row r="20" spans="2:8" ht="33.85" customHeight="1" x14ac:dyDescent="0.3">
      <c r="B20" s="66" t="s">
        <v>49</v>
      </c>
      <c r="C20" s="67" t="s">
        <v>418</v>
      </c>
      <c r="D20" s="67" t="s">
        <v>419</v>
      </c>
      <c r="E20" s="67" t="s">
        <v>50</v>
      </c>
      <c r="F20" s="67" t="s">
        <v>51</v>
      </c>
      <c r="G20" s="67" t="s">
        <v>2</v>
      </c>
      <c r="H20" s="67" t="s">
        <v>52</v>
      </c>
    </row>
    <row r="21" spans="2:8" ht="90" customHeight="1" x14ac:dyDescent="0.3">
      <c r="B21" s="66" t="s">
        <v>53</v>
      </c>
      <c r="C21" s="67" t="s">
        <v>420</v>
      </c>
      <c r="D21" s="67" t="s">
        <v>421</v>
      </c>
      <c r="E21" s="67" t="s">
        <v>54</v>
      </c>
      <c r="F21" s="67" t="s">
        <v>55</v>
      </c>
      <c r="G21" s="67" t="s">
        <v>21</v>
      </c>
      <c r="H21" s="67" t="s">
        <v>996</v>
      </c>
    </row>
    <row r="22" spans="2:8" ht="60.05" customHeight="1" x14ac:dyDescent="0.3">
      <c r="B22" s="66" t="s">
        <v>56</v>
      </c>
      <c r="C22" s="67" t="s">
        <v>422</v>
      </c>
      <c r="D22" s="67" t="s">
        <v>423</v>
      </c>
      <c r="E22" s="67" t="s">
        <v>57</v>
      </c>
      <c r="F22" s="67" t="s">
        <v>9</v>
      </c>
      <c r="G22" s="67" t="s">
        <v>21</v>
      </c>
      <c r="H22" s="67" t="s">
        <v>58</v>
      </c>
    </row>
    <row r="23" spans="2:8" ht="62.25" customHeight="1" x14ac:dyDescent="0.3">
      <c r="B23" s="66" t="s">
        <v>59</v>
      </c>
      <c r="C23" s="67" t="s">
        <v>424</v>
      </c>
      <c r="D23" s="67" t="s">
        <v>425</v>
      </c>
      <c r="E23" s="67" t="s">
        <v>60</v>
      </c>
      <c r="F23" s="67" t="s">
        <v>9</v>
      </c>
      <c r="G23" s="67" t="s">
        <v>21</v>
      </c>
      <c r="H23" s="67" t="s">
        <v>61</v>
      </c>
    </row>
    <row r="24" spans="2:8" ht="98.25" customHeight="1" x14ac:dyDescent="0.3">
      <c r="B24" s="66" t="s">
        <v>62</v>
      </c>
      <c r="C24" s="67" t="s">
        <v>426</v>
      </c>
      <c r="D24" s="67" t="s">
        <v>632</v>
      </c>
      <c r="E24" s="67" t="s">
        <v>60</v>
      </c>
      <c r="F24" s="67" t="s">
        <v>9</v>
      </c>
      <c r="G24" s="67" t="s">
        <v>2</v>
      </c>
      <c r="H24" s="67" t="s">
        <v>63</v>
      </c>
    </row>
    <row r="25" spans="2:8" ht="54" customHeight="1" x14ac:dyDescent="0.3">
      <c r="B25" s="66" t="s">
        <v>64</v>
      </c>
      <c r="C25" s="67" t="s">
        <v>427</v>
      </c>
      <c r="D25" s="67" t="s">
        <v>634</v>
      </c>
      <c r="E25" s="67" t="s">
        <v>60</v>
      </c>
      <c r="F25" s="67" t="s">
        <v>194</v>
      </c>
      <c r="G25" s="67" t="s">
        <v>731</v>
      </c>
      <c r="H25" s="67" t="s">
        <v>65</v>
      </c>
    </row>
    <row r="26" spans="2:8" ht="51.85" customHeight="1" x14ac:dyDescent="0.3">
      <c r="B26" s="66" t="s">
        <v>66</v>
      </c>
      <c r="C26" s="67" t="s">
        <v>429</v>
      </c>
      <c r="D26" s="67" t="s">
        <v>635</v>
      </c>
      <c r="E26" s="67" t="s">
        <v>60</v>
      </c>
      <c r="F26" s="67" t="s">
        <v>194</v>
      </c>
      <c r="G26" s="67" t="s">
        <v>21</v>
      </c>
      <c r="H26" s="67" t="s">
        <v>67</v>
      </c>
    </row>
    <row r="27" spans="2:8" ht="94.55" customHeight="1" x14ac:dyDescent="0.3">
      <c r="B27" s="66" t="s">
        <v>68</v>
      </c>
      <c r="C27" s="67" t="s">
        <v>997</v>
      </c>
      <c r="D27" s="67" t="s">
        <v>636</v>
      </c>
      <c r="E27" s="67" t="s">
        <v>60</v>
      </c>
      <c r="F27" s="67" t="s">
        <v>6</v>
      </c>
      <c r="G27" s="67" t="s">
        <v>69</v>
      </c>
      <c r="H27" s="67" t="s">
        <v>70</v>
      </c>
    </row>
    <row r="28" spans="2:8" ht="61.95" x14ac:dyDescent="0.3">
      <c r="B28" s="66" t="s">
        <v>71</v>
      </c>
      <c r="C28" s="67" t="s">
        <v>431</v>
      </c>
      <c r="D28" s="67" t="s">
        <v>432</v>
      </c>
      <c r="E28" s="67" t="s">
        <v>60</v>
      </c>
      <c r="F28" s="67" t="s">
        <v>9</v>
      </c>
      <c r="G28" s="67" t="s">
        <v>2</v>
      </c>
      <c r="H28" s="67" t="s">
        <v>72</v>
      </c>
    </row>
    <row r="29" spans="2:8" ht="59.25" customHeight="1" x14ac:dyDescent="0.3">
      <c r="B29" s="66" t="s">
        <v>73</v>
      </c>
      <c r="C29" s="67" t="s">
        <v>433</v>
      </c>
      <c r="D29" s="67" t="s">
        <v>637</v>
      </c>
      <c r="E29" s="67" t="s">
        <v>60</v>
      </c>
      <c r="F29" s="67" t="s">
        <v>6</v>
      </c>
      <c r="G29" s="67" t="s">
        <v>2</v>
      </c>
      <c r="H29" s="67" t="s">
        <v>74</v>
      </c>
    </row>
    <row r="30" spans="2:8" ht="43.6" customHeight="1" x14ac:dyDescent="0.3">
      <c r="B30" s="66" t="s">
        <v>75</v>
      </c>
      <c r="C30" s="67" t="s">
        <v>434</v>
      </c>
      <c r="D30" s="67" t="s">
        <v>435</v>
      </c>
      <c r="E30" s="67" t="s">
        <v>60</v>
      </c>
      <c r="F30" s="67" t="s">
        <v>55</v>
      </c>
      <c r="G30" s="67" t="s">
        <v>2</v>
      </c>
      <c r="H30" s="67" t="s">
        <v>76</v>
      </c>
    </row>
    <row r="31" spans="2:8" ht="45.1" customHeight="1" x14ac:dyDescent="0.3">
      <c r="B31" s="66" t="s">
        <v>77</v>
      </c>
      <c r="C31" s="67" t="s">
        <v>436</v>
      </c>
      <c r="D31" s="67" t="s">
        <v>437</v>
      </c>
      <c r="E31" s="67" t="s">
        <v>60</v>
      </c>
      <c r="F31" s="67" t="s">
        <v>55</v>
      </c>
      <c r="G31" s="67" t="s">
        <v>2</v>
      </c>
      <c r="H31" s="67" t="s">
        <v>78</v>
      </c>
    </row>
    <row r="32" spans="2:8" ht="59.25" customHeight="1" x14ac:dyDescent="0.3">
      <c r="B32" s="66" t="s">
        <v>79</v>
      </c>
      <c r="C32" s="67" t="s">
        <v>438</v>
      </c>
      <c r="D32" s="67" t="s">
        <v>439</v>
      </c>
      <c r="E32" s="67" t="s">
        <v>80</v>
      </c>
      <c r="F32" s="67" t="s">
        <v>9</v>
      </c>
      <c r="G32" s="67" t="s">
        <v>2</v>
      </c>
      <c r="H32" s="67" t="s">
        <v>81</v>
      </c>
    </row>
    <row r="33" spans="2:8" ht="46.45" customHeight="1" x14ac:dyDescent="0.3">
      <c r="B33" s="66" t="s">
        <v>82</v>
      </c>
      <c r="C33" s="67" t="s">
        <v>440</v>
      </c>
      <c r="D33" s="67" t="s">
        <v>441</v>
      </c>
      <c r="E33" s="67" t="s">
        <v>83</v>
      </c>
      <c r="F33" s="67" t="s">
        <v>6</v>
      </c>
      <c r="G33" s="67" t="s">
        <v>2</v>
      </c>
      <c r="H33" s="67" t="s">
        <v>1020</v>
      </c>
    </row>
    <row r="34" spans="2:8" ht="77.400000000000006" x14ac:dyDescent="0.3">
      <c r="B34" s="66" t="s">
        <v>84</v>
      </c>
      <c r="C34" s="67" t="s">
        <v>442</v>
      </c>
      <c r="D34" s="67" t="s">
        <v>443</v>
      </c>
      <c r="E34" s="67" t="s">
        <v>80</v>
      </c>
      <c r="F34" s="67" t="s">
        <v>85</v>
      </c>
      <c r="G34" s="67" t="s">
        <v>2</v>
      </c>
      <c r="H34" s="67" t="s">
        <v>86</v>
      </c>
    </row>
    <row r="35" spans="2:8" ht="51.85" customHeight="1" x14ac:dyDescent="0.3">
      <c r="B35" s="66" t="s">
        <v>87</v>
      </c>
      <c r="C35" s="67" t="s">
        <v>444</v>
      </c>
      <c r="D35" s="67" t="s">
        <v>638</v>
      </c>
      <c r="E35" s="67" t="s">
        <v>80</v>
      </c>
      <c r="F35" s="67" t="s">
        <v>6</v>
      </c>
      <c r="G35" s="67" t="s">
        <v>2</v>
      </c>
      <c r="H35" s="67" t="s">
        <v>88</v>
      </c>
    </row>
    <row r="36" spans="2:8" ht="61.95" x14ac:dyDescent="0.3">
      <c r="B36" s="66" t="s">
        <v>89</v>
      </c>
      <c r="C36" s="67" t="s">
        <v>445</v>
      </c>
      <c r="D36" s="67" t="s">
        <v>639</v>
      </c>
      <c r="E36" s="67" t="s">
        <v>80</v>
      </c>
      <c r="F36" s="67" t="s">
        <v>6</v>
      </c>
      <c r="G36" s="67" t="s">
        <v>90</v>
      </c>
      <c r="H36" s="67" t="s">
        <v>91</v>
      </c>
    </row>
    <row r="37" spans="2:8" ht="46.45" x14ac:dyDescent="0.3">
      <c r="B37" s="66" t="s">
        <v>92</v>
      </c>
      <c r="C37" s="67" t="s">
        <v>446</v>
      </c>
      <c r="D37" s="67" t="s">
        <v>447</v>
      </c>
      <c r="E37" s="67" t="s">
        <v>80</v>
      </c>
      <c r="F37" s="67" t="s">
        <v>6</v>
      </c>
      <c r="G37" s="67" t="s">
        <v>2</v>
      </c>
      <c r="H37" s="67" t="s">
        <v>93</v>
      </c>
    </row>
    <row r="38" spans="2:8" ht="63.1" customHeight="1" x14ac:dyDescent="0.3">
      <c r="B38" s="66" t="s">
        <v>94</v>
      </c>
      <c r="C38" s="67" t="s">
        <v>448</v>
      </c>
      <c r="D38" s="67" t="s">
        <v>640</v>
      </c>
      <c r="E38" s="67" t="s">
        <v>80</v>
      </c>
      <c r="F38" s="67" t="s">
        <v>686</v>
      </c>
      <c r="G38" s="67" t="s">
        <v>2</v>
      </c>
      <c r="H38" s="67" t="s">
        <v>95</v>
      </c>
    </row>
    <row r="39" spans="2:8" ht="61.95" x14ac:dyDescent="0.3">
      <c r="B39" s="66" t="s">
        <v>96</v>
      </c>
      <c r="C39" s="67" t="s">
        <v>449</v>
      </c>
      <c r="D39" s="67" t="s">
        <v>641</v>
      </c>
      <c r="E39" s="67" t="s">
        <v>97</v>
      </c>
      <c r="F39" s="67" t="s">
        <v>9</v>
      </c>
      <c r="G39" s="67" t="s">
        <v>2</v>
      </c>
      <c r="H39" s="67" t="s">
        <v>98</v>
      </c>
    </row>
    <row r="40" spans="2:8" ht="48.8" customHeight="1" x14ac:dyDescent="0.3">
      <c r="B40" s="66" t="s">
        <v>99</v>
      </c>
      <c r="C40" s="67" t="s">
        <v>450</v>
      </c>
      <c r="D40" s="67" t="s">
        <v>451</v>
      </c>
      <c r="E40" s="67" t="s">
        <v>100</v>
      </c>
      <c r="F40" s="67" t="s">
        <v>6</v>
      </c>
      <c r="G40" s="67" t="s">
        <v>2</v>
      </c>
      <c r="H40" s="67" t="s">
        <v>101</v>
      </c>
    </row>
    <row r="41" spans="2:8" ht="63.1" customHeight="1" x14ac:dyDescent="0.3">
      <c r="B41" s="66" t="s">
        <v>102</v>
      </c>
      <c r="C41" s="67" t="s">
        <v>710</v>
      </c>
      <c r="D41" s="67" t="s">
        <v>452</v>
      </c>
      <c r="E41" s="67" t="s">
        <v>103</v>
      </c>
      <c r="F41" s="67" t="s">
        <v>6</v>
      </c>
      <c r="G41" s="67" t="s">
        <v>21</v>
      </c>
      <c r="H41" s="67" t="s">
        <v>104</v>
      </c>
    </row>
    <row r="42" spans="2:8" ht="23.25" customHeight="1" x14ac:dyDescent="0.3">
      <c r="B42" s="87" t="s">
        <v>894</v>
      </c>
      <c r="C42" s="88"/>
      <c r="D42" s="88"/>
      <c r="E42" s="88"/>
      <c r="F42" s="88"/>
      <c r="G42" s="88"/>
      <c r="H42" s="89"/>
    </row>
    <row r="43" spans="2:8" ht="76.55" customHeight="1" x14ac:dyDescent="0.3">
      <c r="B43" s="66" t="s">
        <v>106</v>
      </c>
      <c r="C43" s="67" t="s">
        <v>1027</v>
      </c>
      <c r="D43" s="67" t="s">
        <v>1026</v>
      </c>
      <c r="E43" s="67" t="s">
        <v>27</v>
      </c>
      <c r="F43" s="67" t="s">
        <v>6</v>
      </c>
      <c r="G43" s="67" t="s">
        <v>21</v>
      </c>
      <c r="H43" s="67" t="s">
        <v>142</v>
      </c>
    </row>
    <row r="44" spans="2:8" ht="67.5" customHeight="1" x14ac:dyDescent="0.3">
      <c r="B44" s="66" t="s">
        <v>109</v>
      </c>
      <c r="C44" s="67" t="s">
        <v>453</v>
      </c>
      <c r="D44" s="67" t="s">
        <v>1022</v>
      </c>
      <c r="E44" s="67" t="s">
        <v>107</v>
      </c>
      <c r="F44" s="67" t="s">
        <v>9</v>
      </c>
      <c r="G44" s="67" t="s">
        <v>2</v>
      </c>
      <c r="H44" s="67" t="s">
        <v>108</v>
      </c>
    </row>
    <row r="45" spans="2:8" ht="57.05" customHeight="1" x14ac:dyDescent="0.3">
      <c r="B45" s="66" t="s">
        <v>112</v>
      </c>
      <c r="C45" s="67" t="s">
        <v>454</v>
      </c>
      <c r="D45" s="67" t="s">
        <v>428</v>
      </c>
      <c r="E45" s="67" t="s">
        <v>110</v>
      </c>
      <c r="F45" s="67" t="s">
        <v>194</v>
      </c>
      <c r="G45" s="67" t="s">
        <v>731</v>
      </c>
      <c r="H45" s="67" t="s">
        <v>111</v>
      </c>
    </row>
    <row r="46" spans="2:8" ht="68.3" customHeight="1" x14ac:dyDescent="0.3">
      <c r="B46" s="66" t="s">
        <v>114</v>
      </c>
      <c r="C46" s="67" t="s">
        <v>455</v>
      </c>
      <c r="D46" s="67" t="s">
        <v>430</v>
      </c>
      <c r="E46" s="67" t="s">
        <v>110</v>
      </c>
      <c r="F46" s="67" t="s">
        <v>194</v>
      </c>
      <c r="G46" s="67" t="s">
        <v>21</v>
      </c>
      <c r="H46" s="67" t="s">
        <v>113</v>
      </c>
    </row>
    <row r="47" spans="2:8" ht="46.45" customHeight="1" x14ac:dyDescent="0.3">
      <c r="B47" s="66" t="s">
        <v>116</v>
      </c>
      <c r="C47" s="67" t="s">
        <v>456</v>
      </c>
      <c r="D47" s="67" t="s">
        <v>642</v>
      </c>
      <c r="E47" s="67" t="s">
        <v>110</v>
      </c>
      <c r="F47" s="67" t="s">
        <v>734</v>
      </c>
      <c r="G47" s="67" t="s">
        <v>2</v>
      </c>
      <c r="H47" s="67" t="s">
        <v>115</v>
      </c>
    </row>
    <row r="48" spans="2:8" ht="66.8" customHeight="1" x14ac:dyDescent="0.3">
      <c r="B48" s="66" t="s">
        <v>118</v>
      </c>
      <c r="C48" s="67" t="s">
        <v>998</v>
      </c>
      <c r="D48" s="67" t="s">
        <v>999</v>
      </c>
      <c r="E48" s="67" t="s">
        <v>110</v>
      </c>
      <c r="F48" s="67" t="s">
        <v>25</v>
      </c>
      <c r="G48" s="67" t="s">
        <v>2</v>
      </c>
      <c r="H48" s="67" t="s">
        <v>117</v>
      </c>
    </row>
    <row r="49" spans="2:8" ht="61.6" customHeight="1" x14ac:dyDescent="0.3">
      <c r="B49" s="66" t="s">
        <v>120</v>
      </c>
      <c r="C49" s="67" t="s">
        <v>457</v>
      </c>
      <c r="D49" s="67" t="s">
        <v>1023</v>
      </c>
      <c r="E49" s="67" t="s">
        <v>110</v>
      </c>
      <c r="F49" s="67" t="s">
        <v>9</v>
      </c>
      <c r="G49" s="67" t="s">
        <v>2</v>
      </c>
      <c r="H49" s="67" t="s">
        <v>119</v>
      </c>
    </row>
    <row r="50" spans="2:8" ht="64.45" customHeight="1" x14ac:dyDescent="0.3">
      <c r="B50" s="66" t="s">
        <v>122</v>
      </c>
      <c r="C50" s="67" t="s">
        <v>458</v>
      </c>
      <c r="D50" s="67" t="s">
        <v>459</v>
      </c>
      <c r="E50" s="67" t="s">
        <v>110</v>
      </c>
      <c r="F50" s="67" t="s">
        <v>6</v>
      </c>
      <c r="G50" s="67" t="s">
        <v>21</v>
      </c>
      <c r="H50" s="67" t="s">
        <v>121</v>
      </c>
    </row>
    <row r="51" spans="2:8" ht="72.7" customHeight="1" x14ac:dyDescent="0.3">
      <c r="B51" s="66" t="s">
        <v>124</v>
      </c>
      <c r="C51" s="67" t="s">
        <v>1000</v>
      </c>
      <c r="D51" s="67" t="s">
        <v>460</v>
      </c>
      <c r="E51" s="67" t="s">
        <v>110</v>
      </c>
      <c r="F51" s="67" t="s">
        <v>6</v>
      </c>
      <c r="G51" s="67" t="s">
        <v>2</v>
      </c>
      <c r="H51" s="67" t="s">
        <v>123</v>
      </c>
    </row>
    <row r="52" spans="2:8" ht="72.7" customHeight="1" x14ac:dyDescent="0.3">
      <c r="B52" s="66" t="s">
        <v>126</v>
      </c>
      <c r="C52" s="67" t="s">
        <v>461</v>
      </c>
      <c r="D52" s="67" t="s">
        <v>1001</v>
      </c>
      <c r="E52" s="67" t="s">
        <v>110</v>
      </c>
      <c r="F52" s="67" t="s">
        <v>6</v>
      </c>
      <c r="G52" s="67" t="s">
        <v>2</v>
      </c>
      <c r="H52" s="67" t="s">
        <v>125</v>
      </c>
    </row>
    <row r="53" spans="2:8" ht="80.25" customHeight="1" x14ac:dyDescent="0.3">
      <c r="B53" s="66" t="s">
        <v>128</v>
      </c>
      <c r="C53" s="67" t="s">
        <v>462</v>
      </c>
      <c r="D53" s="67" t="s">
        <v>463</v>
      </c>
      <c r="E53" s="67" t="s">
        <v>110</v>
      </c>
      <c r="F53" s="67" t="s">
        <v>6</v>
      </c>
      <c r="G53" s="67" t="s">
        <v>21</v>
      </c>
      <c r="H53" s="67" t="s">
        <v>127</v>
      </c>
    </row>
    <row r="54" spans="2:8" ht="76.55" customHeight="1" x14ac:dyDescent="0.3">
      <c r="B54" s="66" t="s">
        <v>130</v>
      </c>
      <c r="C54" s="67" t="s">
        <v>464</v>
      </c>
      <c r="D54" s="67" t="s">
        <v>643</v>
      </c>
      <c r="E54" s="67" t="s">
        <v>129</v>
      </c>
      <c r="F54" s="67" t="s">
        <v>687</v>
      </c>
      <c r="G54" s="67" t="s">
        <v>2</v>
      </c>
      <c r="H54" s="67" t="s">
        <v>1002</v>
      </c>
    </row>
    <row r="55" spans="2:8" ht="76.55" customHeight="1" x14ac:dyDescent="0.3">
      <c r="B55" s="66" t="s">
        <v>132</v>
      </c>
      <c r="C55" s="67" t="s">
        <v>465</v>
      </c>
      <c r="D55" s="67" t="s">
        <v>466</v>
      </c>
      <c r="E55" s="67" t="s">
        <v>110</v>
      </c>
      <c r="F55" s="67" t="s">
        <v>6</v>
      </c>
      <c r="G55" s="67" t="s">
        <v>729</v>
      </c>
      <c r="H55" s="67" t="s">
        <v>131</v>
      </c>
    </row>
    <row r="56" spans="2:8" ht="83.3" customHeight="1" x14ac:dyDescent="0.3">
      <c r="B56" s="66" t="s">
        <v>134</v>
      </c>
      <c r="C56" s="67" t="s">
        <v>467</v>
      </c>
      <c r="D56" s="67" t="s">
        <v>644</v>
      </c>
      <c r="E56" s="67" t="s">
        <v>110</v>
      </c>
      <c r="F56" s="67" t="s">
        <v>6</v>
      </c>
      <c r="G56" s="67" t="s">
        <v>2</v>
      </c>
      <c r="H56" s="67" t="s">
        <v>133</v>
      </c>
    </row>
    <row r="57" spans="2:8" ht="60.75" customHeight="1" x14ac:dyDescent="0.3">
      <c r="B57" s="66" t="s">
        <v>137</v>
      </c>
      <c r="C57" s="67" t="s">
        <v>468</v>
      </c>
      <c r="D57" s="67" t="s">
        <v>645</v>
      </c>
      <c r="E57" s="67" t="s">
        <v>110</v>
      </c>
      <c r="F57" s="67" t="s">
        <v>6</v>
      </c>
      <c r="G57" s="67" t="s">
        <v>2</v>
      </c>
      <c r="H57" s="67" t="s">
        <v>135</v>
      </c>
    </row>
    <row r="58" spans="2:8" ht="23.25" customHeight="1" x14ac:dyDescent="0.3">
      <c r="B58" s="87" t="s">
        <v>136</v>
      </c>
      <c r="C58" s="88"/>
      <c r="D58" s="88"/>
      <c r="E58" s="88"/>
      <c r="F58" s="88"/>
      <c r="G58" s="88"/>
      <c r="H58" s="89"/>
    </row>
    <row r="59" spans="2:8" ht="63.1" customHeight="1" x14ac:dyDescent="0.3">
      <c r="B59" s="66" t="s">
        <v>139</v>
      </c>
      <c r="C59" s="67" t="s">
        <v>469</v>
      </c>
      <c r="D59" s="67" t="s">
        <v>470</v>
      </c>
      <c r="E59" s="67" t="s">
        <v>646</v>
      </c>
      <c r="F59" s="67" t="s">
        <v>31</v>
      </c>
      <c r="G59" s="67" t="s">
        <v>2</v>
      </c>
      <c r="H59" s="67" t="s">
        <v>138</v>
      </c>
    </row>
    <row r="60" spans="2:8" ht="66.8" customHeight="1" x14ac:dyDescent="0.3">
      <c r="B60" s="66" t="s">
        <v>141</v>
      </c>
      <c r="C60" s="67" t="s">
        <v>471</v>
      </c>
      <c r="D60" s="67" t="s">
        <v>472</v>
      </c>
      <c r="E60" s="67" t="s">
        <v>27</v>
      </c>
      <c r="F60" s="67" t="s">
        <v>6</v>
      </c>
      <c r="G60" s="67" t="s">
        <v>21</v>
      </c>
      <c r="H60" s="67" t="s">
        <v>140</v>
      </c>
    </row>
    <row r="61" spans="2:8" ht="75.7" customHeight="1" x14ac:dyDescent="0.3">
      <c r="B61" s="66" t="s">
        <v>143</v>
      </c>
      <c r="C61" s="67" t="s">
        <v>475</v>
      </c>
      <c r="D61" s="67" t="s">
        <v>476</v>
      </c>
      <c r="E61" s="67" t="s">
        <v>144</v>
      </c>
      <c r="F61" s="67" t="s">
        <v>6</v>
      </c>
      <c r="G61" s="67" t="s">
        <v>730</v>
      </c>
      <c r="H61" s="67" t="s">
        <v>145</v>
      </c>
    </row>
    <row r="62" spans="2:8" ht="23.25" customHeight="1" x14ac:dyDescent="0.3">
      <c r="B62" s="87" t="s">
        <v>146</v>
      </c>
      <c r="C62" s="88"/>
      <c r="D62" s="88"/>
      <c r="E62" s="88"/>
      <c r="F62" s="88"/>
      <c r="G62" s="88"/>
      <c r="H62" s="89"/>
    </row>
    <row r="63" spans="2:8" ht="84.8" customHeight="1" x14ac:dyDescent="0.3">
      <c r="B63" s="66" t="s">
        <v>791</v>
      </c>
      <c r="C63" s="67" t="s">
        <v>1030</v>
      </c>
      <c r="D63" s="67" t="s">
        <v>1031</v>
      </c>
      <c r="E63" s="67" t="s">
        <v>1032</v>
      </c>
      <c r="F63" s="67" t="s">
        <v>31</v>
      </c>
      <c r="G63" s="67" t="s">
        <v>2</v>
      </c>
      <c r="H63" s="67" t="s">
        <v>1033</v>
      </c>
    </row>
    <row r="64" spans="2:8" ht="64.45" customHeight="1" x14ac:dyDescent="0.3">
      <c r="B64" s="66" t="s">
        <v>151</v>
      </c>
      <c r="C64" s="67" t="s">
        <v>477</v>
      </c>
      <c r="D64" s="67" t="s">
        <v>647</v>
      </c>
      <c r="E64" s="67" t="s">
        <v>148</v>
      </c>
      <c r="F64" s="67" t="s">
        <v>6</v>
      </c>
      <c r="G64" s="67" t="s">
        <v>149</v>
      </c>
      <c r="H64" s="67" t="s">
        <v>150</v>
      </c>
    </row>
    <row r="65" spans="2:8" ht="93.7" customHeight="1" x14ac:dyDescent="0.3">
      <c r="B65" s="66" t="s">
        <v>153</v>
      </c>
      <c r="C65" s="67" t="s">
        <v>478</v>
      </c>
      <c r="D65" s="67" t="s">
        <v>648</v>
      </c>
      <c r="E65" s="67" t="s">
        <v>888</v>
      </c>
      <c r="F65" s="67" t="s">
        <v>9</v>
      </c>
      <c r="G65" s="67" t="s">
        <v>2</v>
      </c>
      <c r="H65" s="67" t="s">
        <v>152</v>
      </c>
    </row>
    <row r="66" spans="2:8" ht="77.400000000000006" x14ac:dyDescent="0.3">
      <c r="B66" s="66" t="s">
        <v>157</v>
      </c>
      <c r="C66" s="67" t="s">
        <v>479</v>
      </c>
      <c r="D66" s="67" t="s">
        <v>649</v>
      </c>
      <c r="E66" s="67" t="s">
        <v>154</v>
      </c>
      <c r="F66" s="67" t="s">
        <v>733</v>
      </c>
      <c r="G66" s="67" t="s">
        <v>2</v>
      </c>
      <c r="H66" s="67" t="s">
        <v>155</v>
      </c>
    </row>
    <row r="67" spans="2:8" ht="23.25" customHeight="1" x14ac:dyDescent="0.3">
      <c r="B67" s="87" t="s">
        <v>156</v>
      </c>
      <c r="C67" s="88"/>
      <c r="D67" s="88"/>
      <c r="E67" s="88"/>
      <c r="F67" s="88"/>
      <c r="G67" s="88"/>
      <c r="H67" s="89"/>
    </row>
    <row r="68" spans="2:8" ht="63.8" customHeight="1" x14ac:dyDescent="0.3">
      <c r="B68" s="68" t="s">
        <v>795</v>
      </c>
      <c r="C68" s="69" t="s">
        <v>480</v>
      </c>
      <c r="D68" s="69" t="s">
        <v>650</v>
      </c>
      <c r="E68" s="69" t="s">
        <v>158</v>
      </c>
      <c r="F68" s="69" t="s">
        <v>682</v>
      </c>
      <c r="G68" s="69" t="s">
        <v>2</v>
      </c>
      <c r="H68" s="69" t="s">
        <v>159</v>
      </c>
    </row>
    <row r="69" spans="2:8" ht="56.2" customHeight="1" x14ac:dyDescent="0.3">
      <c r="B69" s="68" t="s">
        <v>162</v>
      </c>
      <c r="C69" s="69" t="s">
        <v>481</v>
      </c>
      <c r="D69" s="69" t="s">
        <v>482</v>
      </c>
      <c r="E69" s="69" t="s">
        <v>158</v>
      </c>
      <c r="F69" s="69" t="s">
        <v>6</v>
      </c>
      <c r="G69" s="69" t="s">
        <v>2</v>
      </c>
      <c r="H69" s="69" t="s">
        <v>161</v>
      </c>
    </row>
    <row r="70" spans="2:8" ht="44.25" customHeight="1" x14ac:dyDescent="0.3">
      <c r="B70" s="68" t="s">
        <v>165</v>
      </c>
      <c r="C70" s="69" t="s">
        <v>483</v>
      </c>
      <c r="D70" s="69" t="s">
        <v>484</v>
      </c>
      <c r="E70" s="69" t="s">
        <v>163</v>
      </c>
      <c r="F70" s="69" t="s">
        <v>6</v>
      </c>
      <c r="G70" s="69" t="s">
        <v>2</v>
      </c>
      <c r="H70" s="69" t="s">
        <v>164</v>
      </c>
    </row>
    <row r="71" spans="2:8" ht="61.6" customHeight="1" x14ac:dyDescent="0.3">
      <c r="B71" s="68" t="s">
        <v>167</v>
      </c>
      <c r="C71" s="69" t="s">
        <v>485</v>
      </c>
      <c r="D71" s="69" t="s">
        <v>1003</v>
      </c>
      <c r="E71" s="69" t="s">
        <v>163</v>
      </c>
      <c r="F71" s="69" t="s">
        <v>6</v>
      </c>
      <c r="G71" s="69" t="s">
        <v>2</v>
      </c>
      <c r="H71" s="69" t="s">
        <v>166</v>
      </c>
    </row>
    <row r="72" spans="2:8" ht="42.05" customHeight="1" x14ac:dyDescent="0.3">
      <c r="B72" s="68" t="s">
        <v>169</v>
      </c>
      <c r="C72" s="69" t="s">
        <v>486</v>
      </c>
      <c r="D72" s="69" t="s">
        <v>487</v>
      </c>
      <c r="E72" s="69" t="s">
        <v>163</v>
      </c>
      <c r="F72" s="69" t="s">
        <v>6</v>
      </c>
      <c r="G72" s="69" t="s">
        <v>2</v>
      </c>
      <c r="H72" s="69" t="s">
        <v>168</v>
      </c>
    </row>
    <row r="73" spans="2:8" ht="72" customHeight="1" x14ac:dyDescent="0.3">
      <c r="B73" s="68" t="s">
        <v>171</v>
      </c>
      <c r="C73" s="69" t="s">
        <v>488</v>
      </c>
      <c r="D73" s="69" t="s">
        <v>489</v>
      </c>
      <c r="E73" s="69" t="s">
        <v>163</v>
      </c>
      <c r="F73" s="69" t="s">
        <v>6</v>
      </c>
      <c r="G73" s="69" t="s">
        <v>2</v>
      </c>
      <c r="H73" s="69" t="s">
        <v>170</v>
      </c>
    </row>
    <row r="74" spans="2:8" ht="59.25" customHeight="1" x14ac:dyDescent="0.3">
      <c r="B74" s="68" t="s">
        <v>173</v>
      </c>
      <c r="C74" s="69" t="s">
        <v>490</v>
      </c>
      <c r="D74" s="69" t="s">
        <v>491</v>
      </c>
      <c r="E74" s="69" t="s">
        <v>163</v>
      </c>
      <c r="F74" s="69" t="s">
        <v>6</v>
      </c>
      <c r="G74" s="69" t="s">
        <v>2</v>
      </c>
      <c r="H74" s="69" t="s">
        <v>172</v>
      </c>
    </row>
    <row r="75" spans="2:8" ht="58.55" customHeight="1" x14ac:dyDescent="0.3">
      <c r="B75" s="68" t="s">
        <v>176</v>
      </c>
      <c r="C75" s="69" t="s">
        <v>492</v>
      </c>
      <c r="D75" s="69" t="s">
        <v>493</v>
      </c>
      <c r="E75" s="69" t="s">
        <v>174</v>
      </c>
      <c r="F75" s="69" t="s">
        <v>6</v>
      </c>
      <c r="G75" s="69" t="s">
        <v>2</v>
      </c>
      <c r="H75" s="69" t="s">
        <v>175</v>
      </c>
    </row>
    <row r="76" spans="2:8" ht="80.25" customHeight="1" x14ac:dyDescent="0.3">
      <c r="B76" s="68" t="s">
        <v>178</v>
      </c>
      <c r="C76" s="69" t="s">
        <v>1004</v>
      </c>
      <c r="D76" s="69" t="s">
        <v>1005</v>
      </c>
      <c r="E76" s="69" t="s">
        <v>163</v>
      </c>
      <c r="F76" s="69" t="s">
        <v>6</v>
      </c>
      <c r="G76" s="69" t="s">
        <v>2</v>
      </c>
      <c r="H76" s="69" t="s">
        <v>177</v>
      </c>
    </row>
    <row r="77" spans="2:8" ht="46.45" customHeight="1" x14ac:dyDescent="0.3">
      <c r="B77" s="68" t="s">
        <v>181</v>
      </c>
      <c r="C77" s="69" t="s">
        <v>494</v>
      </c>
      <c r="D77" s="69" t="s">
        <v>495</v>
      </c>
      <c r="E77" s="69" t="s">
        <v>163</v>
      </c>
      <c r="F77" s="69" t="s">
        <v>179</v>
      </c>
      <c r="G77" s="69" t="s">
        <v>2</v>
      </c>
      <c r="H77" s="69" t="s">
        <v>180</v>
      </c>
    </row>
    <row r="78" spans="2:8" ht="81.8" customHeight="1" x14ac:dyDescent="0.3">
      <c r="B78" s="68" t="s">
        <v>183</v>
      </c>
      <c r="C78" s="69" t="s">
        <v>496</v>
      </c>
      <c r="D78" s="69" t="s">
        <v>497</v>
      </c>
      <c r="E78" s="69" t="s">
        <v>163</v>
      </c>
      <c r="F78" s="69" t="s">
        <v>6</v>
      </c>
      <c r="G78" s="69" t="s">
        <v>2</v>
      </c>
      <c r="H78" s="69" t="s">
        <v>182</v>
      </c>
    </row>
    <row r="79" spans="2:8" ht="64.45" customHeight="1" x14ac:dyDescent="0.3">
      <c r="B79" s="68" t="s">
        <v>184</v>
      </c>
      <c r="C79" s="69" t="s">
        <v>498</v>
      </c>
      <c r="D79" s="69" t="s">
        <v>499</v>
      </c>
      <c r="E79" s="69" t="s">
        <v>163</v>
      </c>
      <c r="F79" s="69" t="s">
        <v>6</v>
      </c>
      <c r="G79" s="69" t="s">
        <v>2</v>
      </c>
      <c r="H79" s="69" t="s">
        <v>1006</v>
      </c>
    </row>
    <row r="80" spans="2:8" ht="46.45" x14ac:dyDescent="0.3">
      <c r="B80" s="68" t="s">
        <v>186</v>
      </c>
      <c r="C80" s="69" t="s">
        <v>500</v>
      </c>
      <c r="D80" s="69" t="s">
        <v>501</v>
      </c>
      <c r="E80" s="69" t="s">
        <v>163</v>
      </c>
      <c r="F80" s="69" t="s">
        <v>6</v>
      </c>
      <c r="G80" s="69" t="s">
        <v>2</v>
      </c>
      <c r="H80" s="69" t="s">
        <v>185</v>
      </c>
    </row>
    <row r="81" spans="2:8" ht="47.95" customHeight="1" x14ac:dyDescent="0.3">
      <c r="B81" s="68" t="s">
        <v>189</v>
      </c>
      <c r="C81" s="69" t="s">
        <v>502</v>
      </c>
      <c r="D81" s="69" t="s">
        <v>1021</v>
      </c>
      <c r="E81" s="69" t="s">
        <v>163</v>
      </c>
      <c r="F81" s="69" t="s">
        <v>680</v>
      </c>
      <c r="G81" s="69" t="s">
        <v>2</v>
      </c>
      <c r="H81" s="69" t="s">
        <v>188</v>
      </c>
    </row>
    <row r="82" spans="2:8" ht="45.1" customHeight="1" x14ac:dyDescent="0.3">
      <c r="B82" s="68" t="s">
        <v>191</v>
      </c>
      <c r="C82" s="69" t="s">
        <v>503</v>
      </c>
      <c r="D82" s="69" t="s">
        <v>504</v>
      </c>
      <c r="E82" s="69" t="s">
        <v>163</v>
      </c>
      <c r="F82" s="69" t="s">
        <v>680</v>
      </c>
      <c r="G82" s="69" t="s">
        <v>2</v>
      </c>
      <c r="H82" s="69" t="s">
        <v>190</v>
      </c>
    </row>
    <row r="83" spans="2:8" ht="44.25" customHeight="1" x14ac:dyDescent="0.3">
      <c r="B83" s="68" t="s">
        <v>193</v>
      </c>
      <c r="C83" s="69" t="s">
        <v>505</v>
      </c>
      <c r="D83" s="69" t="s">
        <v>506</v>
      </c>
      <c r="E83" s="69" t="s">
        <v>163</v>
      </c>
      <c r="F83" s="69" t="s">
        <v>6</v>
      </c>
      <c r="G83" s="69" t="s">
        <v>2</v>
      </c>
      <c r="H83" s="69" t="s">
        <v>192</v>
      </c>
    </row>
    <row r="84" spans="2:8" ht="65.3" customHeight="1" x14ac:dyDescent="0.3">
      <c r="B84" s="68" t="s">
        <v>197</v>
      </c>
      <c r="C84" s="69" t="s">
        <v>507</v>
      </c>
      <c r="D84" s="69" t="s">
        <v>651</v>
      </c>
      <c r="E84" s="69" t="s">
        <v>163</v>
      </c>
      <c r="F84" s="69" t="s">
        <v>194</v>
      </c>
      <c r="G84" s="69" t="s">
        <v>195</v>
      </c>
      <c r="H84" s="69" t="s">
        <v>196</v>
      </c>
    </row>
    <row r="85" spans="2:8" ht="59.25" customHeight="1" x14ac:dyDescent="0.3">
      <c r="B85" s="68" t="s">
        <v>199</v>
      </c>
      <c r="C85" s="69" t="s">
        <v>508</v>
      </c>
      <c r="D85" s="69" t="s">
        <v>509</v>
      </c>
      <c r="E85" s="69" t="s">
        <v>163</v>
      </c>
      <c r="F85" s="69" t="s">
        <v>194</v>
      </c>
      <c r="G85" s="69" t="s">
        <v>195</v>
      </c>
      <c r="H85" s="69" t="s">
        <v>198</v>
      </c>
    </row>
    <row r="86" spans="2:8" ht="62.25" customHeight="1" x14ac:dyDescent="0.3">
      <c r="B86" s="68" t="s">
        <v>200</v>
      </c>
      <c r="C86" s="69" t="s">
        <v>510</v>
      </c>
      <c r="D86" s="69" t="s">
        <v>511</v>
      </c>
      <c r="E86" s="69" t="s">
        <v>163</v>
      </c>
      <c r="F86" s="69" t="s">
        <v>194</v>
      </c>
      <c r="G86" s="69" t="s">
        <v>195</v>
      </c>
      <c r="H86" s="69" t="s">
        <v>198</v>
      </c>
    </row>
    <row r="87" spans="2:8" ht="68.3" customHeight="1" x14ac:dyDescent="0.3">
      <c r="B87" s="68" t="s">
        <v>202</v>
      </c>
      <c r="C87" s="69" t="s">
        <v>512</v>
      </c>
      <c r="D87" s="69" t="s">
        <v>513</v>
      </c>
      <c r="E87" s="69" t="s">
        <v>163</v>
      </c>
      <c r="F87" s="69" t="s">
        <v>6</v>
      </c>
      <c r="G87" s="69" t="s">
        <v>2</v>
      </c>
      <c r="H87" s="69" t="s">
        <v>201</v>
      </c>
    </row>
    <row r="88" spans="2:8" ht="79.599999999999994" customHeight="1" x14ac:dyDescent="0.3">
      <c r="B88" s="68" t="s">
        <v>204</v>
      </c>
      <c r="C88" s="69" t="s">
        <v>514</v>
      </c>
      <c r="D88" s="69" t="s">
        <v>515</v>
      </c>
      <c r="E88" s="69" t="s">
        <v>163</v>
      </c>
      <c r="F88" s="69" t="s">
        <v>6</v>
      </c>
      <c r="G88" s="69" t="s">
        <v>2</v>
      </c>
      <c r="H88" s="69" t="s">
        <v>203</v>
      </c>
    </row>
    <row r="89" spans="2:8" ht="81.099999999999994" customHeight="1" x14ac:dyDescent="0.3">
      <c r="B89" s="68" t="s">
        <v>206</v>
      </c>
      <c r="C89" s="69" t="s">
        <v>516</v>
      </c>
      <c r="D89" s="69" t="s">
        <v>517</v>
      </c>
      <c r="E89" s="69" t="s">
        <v>163</v>
      </c>
      <c r="F89" s="69" t="s">
        <v>6</v>
      </c>
      <c r="G89" s="69" t="s">
        <v>2</v>
      </c>
      <c r="H89" s="69" t="s">
        <v>205</v>
      </c>
    </row>
    <row r="90" spans="2:8" ht="59.25" customHeight="1" x14ac:dyDescent="0.3">
      <c r="B90" s="68" t="s">
        <v>208</v>
      </c>
      <c r="C90" s="69" t="s">
        <v>518</v>
      </c>
      <c r="D90" s="69" t="s">
        <v>519</v>
      </c>
      <c r="E90" s="69" t="s">
        <v>163</v>
      </c>
      <c r="F90" s="69" t="s">
        <v>6</v>
      </c>
      <c r="G90" s="69" t="s">
        <v>2</v>
      </c>
      <c r="H90" s="69" t="s">
        <v>207</v>
      </c>
    </row>
    <row r="91" spans="2:8" ht="45.1" customHeight="1" x14ac:dyDescent="0.3">
      <c r="B91" s="68" t="s">
        <v>210</v>
      </c>
      <c r="C91" s="69" t="s">
        <v>520</v>
      </c>
      <c r="D91" s="69" t="s">
        <v>521</v>
      </c>
      <c r="E91" s="69" t="s">
        <v>163</v>
      </c>
      <c r="F91" s="69" t="s">
        <v>55</v>
      </c>
      <c r="G91" s="69" t="s">
        <v>2</v>
      </c>
      <c r="H91" s="69" t="s">
        <v>209</v>
      </c>
    </row>
    <row r="92" spans="2:8" ht="43.6" customHeight="1" x14ac:dyDescent="0.3">
      <c r="B92" s="68" t="s">
        <v>214</v>
      </c>
      <c r="C92" s="69" t="s">
        <v>522</v>
      </c>
      <c r="D92" s="69" t="s">
        <v>523</v>
      </c>
      <c r="E92" s="69" t="s">
        <v>211</v>
      </c>
      <c r="F92" s="69" t="s">
        <v>212</v>
      </c>
      <c r="G92" s="69" t="s">
        <v>2</v>
      </c>
      <c r="H92" s="69" t="s">
        <v>213</v>
      </c>
    </row>
    <row r="93" spans="2:8" ht="38.200000000000003" customHeight="1" x14ac:dyDescent="0.3">
      <c r="B93" s="68" t="s">
        <v>217</v>
      </c>
      <c r="C93" s="69" t="s">
        <v>524</v>
      </c>
      <c r="D93" s="69" t="s">
        <v>525</v>
      </c>
      <c r="E93" s="69" t="s">
        <v>215</v>
      </c>
      <c r="F93" s="69" t="s">
        <v>9</v>
      </c>
      <c r="G93" s="69" t="s">
        <v>2</v>
      </c>
      <c r="H93" s="69" t="s">
        <v>216</v>
      </c>
    </row>
    <row r="94" spans="2:8" ht="60.05" customHeight="1" x14ac:dyDescent="0.3">
      <c r="B94" s="68" t="s">
        <v>219</v>
      </c>
      <c r="C94" s="69" t="s">
        <v>526</v>
      </c>
      <c r="D94" s="69" t="s">
        <v>527</v>
      </c>
      <c r="E94" s="69" t="s">
        <v>163</v>
      </c>
      <c r="F94" s="69" t="s">
        <v>6</v>
      </c>
      <c r="G94" s="69" t="s">
        <v>21</v>
      </c>
      <c r="H94" s="69" t="s">
        <v>218</v>
      </c>
    </row>
    <row r="95" spans="2:8" ht="45.8" customHeight="1" x14ac:dyDescent="0.3">
      <c r="B95" s="68" t="s">
        <v>221</v>
      </c>
      <c r="C95" s="69" t="s">
        <v>528</v>
      </c>
      <c r="D95" s="69" t="s">
        <v>1007</v>
      </c>
      <c r="E95" s="69" t="s">
        <v>163</v>
      </c>
      <c r="F95" s="69" t="s">
        <v>6</v>
      </c>
      <c r="G95" s="69" t="s">
        <v>21</v>
      </c>
      <c r="H95" s="69" t="s">
        <v>220</v>
      </c>
    </row>
    <row r="96" spans="2:8" ht="60.05" customHeight="1" x14ac:dyDescent="0.3">
      <c r="B96" s="68" t="s">
        <v>225</v>
      </c>
      <c r="C96" s="69" t="s">
        <v>529</v>
      </c>
      <c r="D96" s="69" t="s">
        <v>530</v>
      </c>
      <c r="E96" s="69" t="s">
        <v>222</v>
      </c>
      <c r="F96" s="69" t="s">
        <v>6</v>
      </c>
      <c r="G96" s="69" t="s">
        <v>223</v>
      </c>
      <c r="H96" s="69" t="s">
        <v>224</v>
      </c>
    </row>
    <row r="97" spans="2:8" ht="41.25" customHeight="1" x14ac:dyDescent="0.3">
      <c r="B97" s="68" t="s">
        <v>227</v>
      </c>
      <c r="C97" s="69" t="s">
        <v>531</v>
      </c>
      <c r="D97" s="69" t="s">
        <v>532</v>
      </c>
      <c r="E97" s="69" t="s">
        <v>163</v>
      </c>
      <c r="F97" s="69" t="s">
        <v>6</v>
      </c>
      <c r="G97" s="69" t="s">
        <v>21</v>
      </c>
      <c r="H97" s="69" t="s">
        <v>226</v>
      </c>
    </row>
    <row r="98" spans="2:8" ht="47.3" customHeight="1" x14ac:dyDescent="0.3">
      <c r="B98" s="68" t="s">
        <v>229</v>
      </c>
      <c r="C98" s="69" t="s">
        <v>533</v>
      </c>
      <c r="D98" s="69" t="s">
        <v>532</v>
      </c>
      <c r="E98" s="69" t="s">
        <v>163</v>
      </c>
      <c r="F98" s="69" t="s">
        <v>6</v>
      </c>
      <c r="G98" s="69" t="s">
        <v>21</v>
      </c>
      <c r="H98" s="69" t="s">
        <v>228</v>
      </c>
    </row>
    <row r="99" spans="2:8" ht="62.25" customHeight="1" x14ac:dyDescent="0.3">
      <c r="B99" s="68" t="s">
        <v>232</v>
      </c>
      <c r="C99" s="69" t="s">
        <v>534</v>
      </c>
      <c r="D99" s="69" t="s">
        <v>535</v>
      </c>
      <c r="E99" s="69" t="s">
        <v>230</v>
      </c>
      <c r="F99" s="69" t="s">
        <v>6</v>
      </c>
      <c r="G99" s="69" t="s">
        <v>21</v>
      </c>
      <c r="H99" s="69" t="s">
        <v>231</v>
      </c>
    </row>
    <row r="100" spans="2:8" ht="63.1" customHeight="1" x14ac:dyDescent="0.3">
      <c r="B100" s="68" t="s">
        <v>235</v>
      </c>
      <c r="C100" s="69" t="s">
        <v>536</v>
      </c>
      <c r="D100" s="69" t="s">
        <v>1010</v>
      </c>
      <c r="E100" s="69" t="s">
        <v>163</v>
      </c>
      <c r="F100" s="69" t="s">
        <v>6</v>
      </c>
      <c r="G100" s="69" t="s">
        <v>21</v>
      </c>
      <c r="H100" s="69" t="s">
        <v>233</v>
      </c>
    </row>
    <row r="101" spans="2:8" ht="23.25" customHeight="1" x14ac:dyDescent="0.3">
      <c r="B101" s="87" t="s">
        <v>234</v>
      </c>
      <c r="C101" s="88"/>
      <c r="D101" s="88"/>
      <c r="E101" s="88"/>
      <c r="F101" s="88"/>
      <c r="G101" s="88"/>
      <c r="H101" s="89"/>
    </row>
    <row r="102" spans="2:8" s="70" customFormat="1" ht="45.1" customHeight="1" x14ac:dyDescent="0.25">
      <c r="B102" s="71" t="s">
        <v>828</v>
      </c>
      <c r="C102" s="72" t="s">
        <v>537</v>
      </c>
      <c r="D102" s="72" t="s">
        <v>538</v>
      </c>
      <c r="E102" s="72" t="s">
        <v>236</v>
      </c>
      <c r="F102" s="72" t="s">
        <v>6</v>
      </c>
      <c r="G102" s="72" t="s">
        <v>2</v>
      </c>
      <c r="H102" s="72" t="s">
        <v>237</v>
      </c>
    </row>
    <row r="103" spans="2:8" s="70" customFormat="1" ht="59.25" customHeight="1" x14ac:dyDescent="0.25">
      <c r="B103" s="71" t="s">
        <v>241</v>
      </c>
      <c r="C103" s="72" t="s">
        <v>539</v>
      </c>
      <c r="D103" s="72" t="s">
        <v>1011</v>
      </c>
      <c r="E103" s="72" t="s">
        <v>239</v>
      </c>
      <c r="F103" s="72" t="s">
        <v>6</v>
      </c>
      <c r="G103" s="72" t="s">
        <v>2</v>
      </c>
      <c r="H103" s="72" t="s">
        <v>240</v>
      </c>
    </row>
    <row r="104" spans="2:8" s="70" customFormat="1" ht="47.95" customHeight="1" x14ac:dyDescent="0.25">
      <c r="B104" s="71" t="s">
        <v>243</v>
      </c>
      <c r="C104" s="72" t="s">
        <v>540</v>
      </c>
      <c r="D104" s="72" t="s">
        <v>1012</v>
      </c>
      <c r="E104" s="72" t="s">
        <v>239</v>
      </c>
      <c r="F104" s="72" t="s">
        <v>6</v>
      </c>
      <c r="G104" s="72" t="s">
        <v>2</v>
      </c>
      <c r="H104" s="72" t="s">
        <v>242</v>
      </c>
    </row>
    <row r="105" spans="2:8" s="70" customFormat="1" ht="43.6" customHeight="1" x14ac:dyDescent="0.25">
      <c r="B105" s="71" t="s">
        <v>246</v>
      </c>
      <c r="C105" s="72" t="s">
        <v>541</v>
      </c>
      <c r="D105" s="72" t="s">
        <v>542</v>
      </c>
      <c r="E105" s="72" t="s">
        <v>244</v>
      </c>
      <c r="F105" s="72" t="s">
        <v>6</v>
      </c>
      <c r="G105" s="72" t="s">
        <v>2</v>
      </c>
      <c r="H105" s="72" t="s">
        <v>245</v>
      </c>
    </row>
    <row r="106" spans="2:8" s="70" customFormat="1" ht="68.3" customHeight="1" x14ac:dyDescent="0.25">
      <c r="B106" s="71" t="s">
        <v>249</v>
      </c>
      <c r="C106" s="72" t="s">
        <v>543</v>
      </c>
      <c r="D106" s="72" t="s">
        <v>544</v>
      </c>
      <c r="E106" s="72" t="s">
        <v>247</v>
      </c>
      <c r="F106" s="72" t="s">
        <v>6</v>
      </c>
      <c r="G106" s="72" t="s">
        <v>2</v>
      </c>
      <c r="H106" s="72" t="s">
        <v>248</v>
      </c>
    </row>
    <row r="107" spans="2:8" s="70" customFormat="1" ht="63.8" customHeight="1" x14ac:dyDescent="0.25">
      <c r="B107" s="71" t="s">
        <v>251</v>
      </c>
      <c r="C107" s="72" t="s">
        <v>545</v>
      </c>
      <c r="D107" s="72" t="s">
        <v>1013</v>
      </c>
      <c r="E107" s="72" t="s">
        <v>239</v>
      </c>
      <c r="F107" s="72" t="s">
        <v>6</v>
      </c>
      <c r="G107" s="72" t="s">
        <v>2</v>
      </c>
      <c r="H107" s="72" t="s">
        <v>250</v>
      </c>
    </row>
    <row r="108" spans="2:8" s="70" customFormat="1" ht="47.95" customHeight="1" x14ac:dyDescent="0.25">
      <c r="B108" s="71" t="s">
        <v>254</v>
      </c>
      <c r="C108" s="72" t="s">
        <v>546</v>
      </c>
      <c r="D108" s="72" t="s">
        <v>547</v>
      </c>
      <c r="E108" s="72" t="s">
        <v>239</v>
      </c>
      <c r="F108" s="72" t="s">
        <v>252</v>
      </c>
      <c r="G108" s="72" t="s">
        <v>2</v>
      </c>
      <c r="H108" s="72" t="s">
        <v>253</v>
      </c>
    </row>
    <row r="109" spans="2:8" s="70" customFormat="1" ht="64.45" customHeight="1" x14ac:dyDescent="0.25">
      <c r="B109" s="71" t="s">
        <v>256</v>
      </c>
      <c r="C109" s="72" t="s">
        <v>548</v>
      </c>
      <c r="D109" s="72" t="s">
        <v>549</v>
      </c>
      <c r="E109" s="72" t="s">
        <v>255</v>
      </c>
      <c r="F109" s="72" t="s">
        <v>6</v>
      </c>
      <c r="G109" s="72" t="s">
        <v>2</v>
      </c>
      <c r="H109" s="72" t="s">
        <v>1039</v>
      </c>
    </row>
    <row r="110" spans="2:8" s="70" customFormat="1" ht="61.95" x14ac:dyDescent="0.25">
      <c r="B110" s="71" t="s">
        <v>258</v>
      </c>
      <c r="C110" s="72" t="s">
        <v>550</v>
      </c>
      <c r="D110" s="72" t="s">
        <v>654</v>
      </c>
      <c r="E110" s="72" t="s">
        <v>239</v>
      </c>
      <c r="F110" s="72" t="s">
        <v>6</v>
      </c>
      <c r="G110" s="72" t="s">
        <v>732</v>
      </c>
      <c r="H110" s="72" t="s">
        <v>257</v>
      </c>
    </row>
    <row r="111" spans="2:8" s="70" customFormat="1" ht="63.1" customHeight="1" x14ac:dyDescent="0.25">
      <c r="B111" s="71" t="s">
        <v>261</v>
      </c>
      <c r="C111" s="72" t="s">
        <v>551</v>
      </c>
      <c r="D111" s="72" t="s">
        <v>653</v>
      </c>
      <c r="E111" s="72" t="s">
        <v>247</v>
      </c>
      <c r="F111" s="72" t="s">
        <v>9</v>
      </c>
      <c r="G111" s="72" t="s">
        <v>259</v>
      </c>
      <c r="H111" s="72" t="s">
        <v>260</v>
      </c>
    </row>
    <row r="112" spans="2:8" s="70" customFormat="1" ht="44.25" customHeight="1" x14ac:dyDescent="0.25">
      <c r="B112" s="71" t="s">
        <v>263</v>
      </c>
      <c r="C112" s="72" t="s">
        <v>552</v>
      </c>
      <c r="D112" s="72" t="s">
        <v>652</v>
      </c>
      <c r="E112" s="72" t="s">
        <v>247</v>
      </c>
      <c r="F112" s="72" t="s">
        <v>9</v>
      </c>
      <c r="G112" s="72" t="s">
        <v>2</v>
      </c>
      <c r="H112" s="72" t="s">
        <v>262</v>
      </c>
    </row>
    <row r="113" spans="2:8" s="70" customFormat="1" ht="62.25" customHeight="1" x14ac:dyDescent="0.25">
      <c r="B113" s="71" t="s">
        <v>265</v>
      </c>
      <c r="C113" s="72" t="s">
        <v>553</v>
      </c>
      <c r="D113" s="72" t="s">
        <v>554</v>
      </c>
      <c r="E113" s="72" t="s">
        <v>247</v>
      </c>
      <c r="F113" s="72" t="s">
        <v>9</v>
      </c>
      <c r="G113" s="72" t="s">
        <v>2</v>
      </c>
      <c r="H113" s="72" t="s">
        <v>264</v>
      </c>
    </row>
    <row r="114" spans="2:8" s="70" customFormat="1" ht="45.8" customHeight="1" x14ac:dyDescent="0.25">
      <c r="B114" s="71" t="s">
        <v>268</v>
      </c>
      <c r="C114" s="72" t="s">
        <v>555</v>
      </c>
      <c r="D114" s="72" t="s">
        <v>556</v>
      </c>
      <c r="E114" s="72" t="s">
        <v>266</v>
      </c>
      <c r="F114" s="72" t="s">
        <v>683</v>
      </c>
      <c r="G114" s="72" t="s">
        <v>2</v>
      </c>
      <c r="H114" s="72" t="s">
        <v>267</v>
      </c>
    </row>
    <row r="115" spans="2:8" s="70" customFormat="1" ht="53.35" customHeight="1" x14ac:dyDescent="0.25">
      <c r="B115" s="71" t="s">
        <v>271</v>
      </c>
      <c r="C115" s="72" t="s">
        <v>557</v>
      </c>
      <c r="D115" s="72" t="s">
        <v>558</v>
      </c>
      <c r="E115" s="72" t="s">
        <v>269</v>
      </c>
      <c r="F115" s="72" t="s">
        <v>6</v>
      </c>
      <c r="G115" s="72" t="s">
        <v>2</v>
      </c>
      <c r="H115" s="72" t="s">
        <v>270</v>
      </c>
    </row>
    <row r="116" spans="2:8" s="70" customFormat="1" ht="77.400000000000006" x14ac:dyDescent="0.25">
      <c r="B116" s="71" t="s">
        <v>272</v>
      </c>
      <c r="C116" s="72" t="s">
        <v>559</v>
      </c>
      <c r="D116" s="72" t="s">
        <v>560</v>
      </c>
      <c r="E116" s="72" t="s">
        <v>269</v>
      </c>
      <c r="F116" s="72" t="s">
        <v>6</v>
      </c>
      <c r="G116" s="72" t="s">
        <v>2</v>
      </c>
      <c r="H116" s="72" t="s">
        <v>270</v>
      </c>
    </row>
    <row r="117" spans="2:8" s="70" customFormat="1" ht="77.400000000000006" x14ac:dyDescent="0.25">
      <c r="B117" s="71" t="s">
        <v>274</v>
      </c>
      <c r="C117" s="72" t="s">
        <v>1014</v>
      </c>
      <c r="D117" s="72" t="s">
        <v>561</v>
      </c>
      <c r="E117" s="72" t="s">
        <v>273</v>
      </c>
      <c r="F117" s="72" t="s">
        <v>6</v>
      </c>
      <c r="G117" s="72" t="s">
        <v>2</v>
      </c>
      <c r="H117" s="72" t="s">
        <v>270</v>
      </c>
    </row>
    <row r="118" spans="2:8" s="70" customFormat="1" ht="47.3" customHeight="1" x14ac:dyDescent="0.25">
      <c r="B118" s="71" t="s">
        <v>277</v>
      </c>
      <c r="C118" s="72" t="s">
        <v>562</v>
      </c>
      <c r="D118" s="72" t="s">
        <v>563</v>
      </c>
      <c r="E118" s="72" t="s">
        <v>275</v>
      </c>
      <c r="F118" s="72" t="s">
        <v>679</v>
      </c>
      <c r="G118" s="72" t="s">
        <v>2</v>
      </c>
      <c r="H118" s="72" t="s">
        <v>276</v>
      </c>
    </row>
    <row r="119" spans="2:8" s="70" customFormat="1" ht="65.3" customHeight="1" x14ac:dyDescent="0.25">
      <c r="B119" s="71" t="s">
        <v>279</v>
      </c>
      <c r="C119" s="72" t="s">
        <v>564</v>
      </c>
      <c r="D119" s="72" t="s">
        <v>655</v>
      </c>
      <c r="E119" s="72" t="s">
        <v>247</v>
      </c>
      <c r="F119" s="72" t="s">
        <v>6</v>
      </c>
      <c r="G119" s="72" t="s">
        <v>2</v>
      </c>
      <c r="H119" s="72" t="s">
        <v>278</v>
      </c>
    </row>
    <row r="120" spans="2:8" s="70" customFormat="1" ht="139.30000000000001" x14ac:dyDescent="0.25">
      <c r="B120" s="71" t="s">
        <v>281</v>
      </c>
      <c r="C120" s="72" t="s">
        <v>1015</v>
      </c>
      <c r="D120" s="72" t="s">
        <v>656</v>
      </c>
      <c r="E120" s="72" t="s">
        <v>280</v>
      </c>
      <c r="F120" s="72" t="s">
        <v>6</v>
      </c>
      <c r="G120" s="72" t="s">
        <v>2</v>
      </c>
      <c r="H120" s="72" t="s">
        <v>1016</v>
      </c>
    </row>
    <row r="121" spans="2:8" s="70" customFormat="1" ht="61.6" customHeight="1" x14ac:dyDescent="0.25">
      <c r="B121" s="71" t="s">
        <v>283</v>
      </c>
      <c r="C121" s="72" t="s">
        <v>565</v>
      </c>
      <c r="D121" s="72" t="s">
        <v>657</v>
      </c>
      <c r="E121" s="72" t="s">
        <v>280</v>
      </c>
      <c r="F121" s="72" t="s">
        <v>6</v>
      </c>
      <c r="G121" s="72" t="s">
        <v>2</v>
      </c>
      <c r="H121" s="72" t="s">
        <v>282</v>
      </c>
    </row>
    <row r="122" spans="2:8" s="70" customFormat="1" ht="101.3" customHeight="1" x14ac:dyDescent="0.25">
      <c r="B122" s="71" t="s">
        <v>286</v>
      </c>
      <c r="C122" s="72" t="s">
        <v>566</v>
      </c>
      <c r="D122" s="72" t="s">
        <v>567</v>
      </c>
      <c r="E122" s="72" t="s">
        <v>284</v>
      </c>
      <c r="F122" s="72" t="s">
        <v>6</v>
      </c>
      <c r="G122" s="72" t="s">
        <v>2</v>
      </c>
      <c r="H122" s="72" t="s">
        <v>285</v>
      </c>
    </row>
    <row r="123" spans="2:8" s="70" customFormat="1" ht="77.400000000000006" x14ac:dyDescent="0.25">
      <c r="B123" s="71" t="s">
        <v>288</v>
      </c>
      <c r="C123" s="72" t="s">
        <v>568</v>
      </c>
      <c r="D123" s="72" t="s">
        <v>658</v>
      </c>
      <c r="E123" s="72" t="s">
        <v>247</v>
      </c>
      <c r="F123" s="72" t="s">
        <v>6</v>
      </c>
      <c r="G123" s="72" t="s">
        <v>2</v>
      </c>
      <c r="H123" s="72" t="s">
        <v>287</v>
      </c>
    </row>
    <row r="124" spans="2:8" s="70" customFormat="1" ht="27.8" customHeight="1" x14ac:dyDescent="0.25">
      <c r="B124" s="71" t="s">
        <v>291</v>
      </c>
      <c r="C124" s="72" t="s">
        <v>569</v>
      </c>
      <c r="D124" s="72" t="s">
        <v>570</v>
      </c>
      <c r="E124" s="72" t="s">
        <v>289</v>
      </c>
      <c r="F124" s="72" t="s">
        <v>6</v>
      </c>
      <c r="G124" s="72" t="s">
        <v>2</v>
      </c>
      <c r="H124" s="72" t="s">
        <v>290</v>
      </c>
    </row>
    <row r="125" spans="2:8" s="70" customFormat="1" ht="83.3" customHeight="1" x14ac:dyDescent="0.25">
      <c r="B125" s="71" t="s">
        <v>294</v>
      </c>
      <c r="C125" s="72" t="s">
        <v>571</v>
      </c>
      <c r="D125" s="72" t="s">
        <v>572</v>
      </c>
      <c r="E125" s="72" t="s">
        <v>292</v>
      </c>
      <c r="F125" s="72" t="s">
        <v>6</v>
      </c>
      <c r="G125" s="72" t="s">
        <v>2</v>
      </c>
      <c r="H125" s="72" t="s">
        <v>293</v>
      </c>
    </row>
    <row r="126" spans="2:8" s="70" customFormat="1" ht="79.599999999999994" customHeight="1" x14ac:dyDescent="0.25">
      <c r="B126" s="71" t="s">
        <v>298</v>
      </c>
      <c r="C126" s="72" t="s">
        <v>573</v>
      </c>
      <c r="D126" s="72" t="s">
        <v>574</v>
      </c>
      <c r="E126" s="72" t="s">
        <v>295</v>
      </c>
      <c r="F126" s="72" t="s">
        <v>6</v>
      </c>
      <c r="G126" s="72" t="s">
        <v>296</v>
      </c>
      <c r="H126" s="72" t="s">
        <v>297</v>
      </c>
    </row>
    <row r="127" spans="2:8" s="70" customFormat="1" ht="46.45" x14ac:dyDescent="0.25">
      <c r="B127" s="71" t="s">
        <v>302</v>
      </c>
      <c r="C127" s="72" t="s">
        <v>575</v>
      </c>
      <c r="D127" s="72" t="s">
        <v>1017</v>
      </c>
      <c r="E127" s="72" t="s">
        <v>299</v>
      </c>
      <c r="F127" s="72" t="s">
        <v>300</v>
      </c>
      <c r="G127" s="72" t="s">
        <v>2</v>
      </c>
      <c r="H127" s="72" t="s">
        <v>301</v>
      </c>
    </row>
    <row r="128" spans="2:8" s="70" customFormat="1" ht="45.8" customHeight="1" x14ac:dyDescent="0.25">
      <c r="B128" s="71" t="s">
        <v>305</v>
      </c>
      <c r="C128" s="72" t="s">
        <v>576</v>
      </c>
      <c r="D128" s="72" t="s">
        <v>659</v>
      </c>
      <c r="E128" s="72" t="s">
        <v>303</v>
      </c>
      <c r="F128" s="72" t="s">
        <v>684</v>
      </c>
      <c r="G128" s="72" t="s">
        <v>2</v>
      </c>
      <c r="H128" s="72" t="s">
        <v>304</v>
      </c>
    </row>
    <row r="129" spans="2:8" s="70" customFormat="1" ht="46.45" customHeight="1" x14ac:dyDescent="0.25">
      <c r="B129" s="71" t="s">
        <v>308</v>
      </c>
      <c r="C129" s="72" t="s">
        <v>577</v>
      </c>
      <c r="D129" s="72" t="s">
        <v>1024</v>
      </c>
      <c r="E129" s="72" t="s">
        <v>306</v>
      </c>
      <c r="F129" s="72" t="s">
        <v>6</v>
      </c>
      <c r="G129" s="72" t="s">
        <v>2</v>
      </c>
      <c r="H129" s="72" t="s">
        <v>307</v>
      </c>
    </row>
    <row r="130" spans="2:8" s="70" customFormat="1" ht="61.6" customHeight="1" x14ac:dyDescent="0.25">
      <c r="B130" s="71" t="s">
        <v>311</v>
      </c>
      <c r="C130" s="72" t="s">
        <v>578</v>
      </c>
      <c r="D130" s="72" t="s">
        <v>579</v>
      </c>
      <c r="E130" s="72" t="s">
        <v>309</v>
      </c>
      <c r="F130" s="72" t="s">
        <v>6</v>
      </c>
      <c r="G130" s="72" t="s">
        <v>2</v>
      </c>
      <c r="H130" s="72" t="s">
        <v>310</v>
      </c>
    </row>
    <row r="131" spans="2:8" s="70" customFormat="1" ht="65.3" customHeight="1" x14ac:dyDescent="0.25">
      <c r="B131" s="71" t="s">
        <v>313</v>
      </c>
      <c r="C131" s="72" t="s">
        <v>580</v>
      </c>
      <c r="D131" s="72" t="s">
        <v>581</v>
      </c>
      <c r="E131" s="72" t="s">
        <v>309</v>
      </c>
      <c r="F131" s="72" t="s">
        <v>6</v>
      </c>
      <c r="G131" s="72" t="s">
        <v>2</v>
      </c>
      <c r="H131" s="72" t="s">
        <v>312</v>
      </c>
    </row>
    <row r="132" spans="2:8" s="70" customFormat="1" ht="46.45" x14ac:dyDescent="0.25">
      <c r="B132" s="71" t="s">
        <v>315</v>
      </c>
      <c r="C132" s="72" t="s">
        <v>582</v>
      </c>
      <c r="D132" s="72" t="s">
        <v>583</v>
      </c>
      <c r="E132" s="72" t="s">
        <v>309</v>
      </c>
      <c r="F132" s="72" t="s">
        <v>6</v>
      </c>
      <c r="G132" s="72" t="s">
        <v>2</v>
      </c>
      <c r="H132" s="72" t="s">
        <v>314</v>
      </c>
    </row>
    <row r="133" spans="2:8" s="70" customFormat="1" ht="75.05" customHeight="1" x14ac:dyDescent="0.25">
      <c r="B133" s="71" t="s">
        <v>318</v>
      </c>
      <c r="C133" s="72" t="s">
        <v>584</v>
      </c>
      <c r="D133" s="72" t="s">
        <v>585</v>
      </c>
      <c r="E133" s="72" t="s">
        <v>316</v>
      </c>
      <c r="F133" s="72" t="s">
        <v>9</v>
      </c>
      <c r="G133" s="72" t="s">
        <v>21</v>
      </c>
      <c r="H133" s="72" t="s">
        <v>317</v>
      </c>
    </row>
    <row r="134" spans="2:8" s="70" customFormat="1" ht="51" customHeight="1" x14ac:dyDescent="0.25">
      <c r="B134" s="71" t="s">
        <v>321</v>
      </c>
      <c r="C134" s="72" t="s">
        <v>586</v>
      </c>
      <c r="D134" s="72" t="s">
        <v>660</v>
      </c>
      <c r="E134" s="72" t="s">
        <v>319</v>
      </c>
      <c r="F134" s="72" t="s">
        <v>9</v>
      </c>
      <c r="G134" s="72" t="s">
        <v>21</v>
      </c>
      <c r="H134" s="72" t="s">
        <v>320</v>
      </c>
    </row>
    <row r="135" spans="2:8" s="70" customFormat="1" ht="70.5" customHeight="1" x14ac:dyDescent="0.25">
      <c r="B135" s="71" t="s">
        <v>324</v>
      </c>
      <c r="C135" s="72" t="s">
        <v>587</v>
      </c>
      <c r="D135" s="72" t="s">
        <v>588</v>
      </c>
      <c r="E135" s="72" t="s">
        <v>322</v>
      </c>
      <c r="F135" s="72" t="s">
        <v>6</v>
      </c>
      <c r="G135" s="72" t="s">
        <v>21</v>
      </c>
      <c r="H135" s="72" t="s">
        <v>323</v>
      </c>
    </row>
    <row r="136" spans="2:8" s="70" customFormat="1" ht="47.3" customHeight="1" x14ac:dyDescent="0.25">
      <c r="B136" s="71" t="s">
        <v>327</v>
      </c>
      <c r="C136" s="72" t="s">
        <v>589</v>
      </c>
      <c r="D136" s="72" t="s">
        <v>1025</v>
      </c>
      <c r="E136" s="72" t="s">
        <v>325</v>
      </c>
      <c r="F136" s="72" t="s">
        <v>6</v>
      </c>
      <c r="G136" s="72" t="s">
        <v>2</v>
      </c>
      <c r="H136" s="72" t="s">
        <v>326</v>
      </c>
    </row>
    <row r="137" spans="2:8" s="70" customFormat="1" ht="46.45" customHeight="1" x14ac:dyDescent="0.25">
      <c r="B137" s="71" t="s">
        <v>330</v>
      </c>
      <c r="C137" s="72" t="s">
        <v>590</v>
      </c>
      <c r="D137" s="72" t="s">
        <v>591</v>
      </c>
      <c r="E137" s="72" t="s">
        <v>328</v>
      </c>
      <c r="F137" s="72" t="s">
        <v>9</v>
      </c>
      <c r="G137" s="72" t="s">
        <v>21</v>
      </c>
      <c r="H137" s="72" t="s">
        <v>329</v>
      </c>
    </row>
    <row r="138" spans="2:8" s="70" customFormat="1" ht="45.8" customHeight="1" x14ac:dyDescent="0.25">
      <c r="B138" s="71" t="s">
        <v>333</v>
      </c>
      <c r="C138" s="72" t="s">
        <v>592</v>
      </c>
      <c r="D138" s="72" t="s">
        <v>593</v>
      </c>
      <c r="E138" s="72" t="s">
        <v>331</v>
      </c>
      <c r="F138" s="72" t="s">
        <v>6</v>
      </c>
      <c r="G138" s="72" t="s">
        <v>2</v>
      </c>
      <c r="H138" s="72" t="s">
        <v>332</v>
      </c>
    </row>
    <row r="139" spans="2:8" s="70" customFormat="1" ht="112.55" customHeight="1" x14ac:dyDescent="0.25">
      <c r="B139" s="71" t="s">
        <v>336</v>
      </c>
      <c r="C139" s="72" t="s">
        <v>594</v>
      </c>
      <c r="D139" s="72" t="s">
        <v>987</v>
      </c>
      <c r="E139" s="72" t="s">
        <v>334</v>
      </c>
      <c r="F139" s="72" t="s">
        <v>9</v>
      </c>
      <c r="G139" s="72" t="s">
        <v>2</v>
      </c>
      <c r="H139" s="72" t="s">
        <v>335</v>
      </c>
    </row>
    <row r="140" spans="2:8" s="70" customFormat="1" ht="46.45" customHeight="1" x14ac:dyDescent="0.25">
      <c r="B140" s="71" t="s">
        <v>339</v>
      </c>
      <c r="C140" s="72" t="s">
        <v>595</v>
      </c>
      <c r="D140" s="72" t="s">
        <v>661</v>
      </c>
      <c r="E140" s="72" t="s">
        <v>337</v>
      </c>
      <c r="F140" s="72" t="s">
        <v>685</v>
      </c>
      <c r="G140" s="72" t="s">
        <v>2</v>
      </c>
      <c r="H140" s="72" t="s">
        <v>338</v>
      </c>
    </row>
    <row r="141" spans="2:8" s="70" customFormat="1" ht="63.8" customHeight="1" x14ac:dyDescent="0.25">
      <c r="B141" s="71" t="s">
        <v>342</v>
      </c>
      <c r="C141" s="72" t="s">
        <v>596</v>
      </c>
      <c r="D141" s="72" t="s">
        <v>597</v>
      </c>
      <c r="E141" s="72" t="s">
        <v>340</v>
      </c>
      <c r="F141" s="72" t="s">
        <v>6</v>
      </c>
      <c r="G141" s="72" t="s">
        <v>2</v>
      </c>
      <c r="H141" s="72" t="s">
        <v>341</v>
      </c>
    </row>
    <row r="142" spans="2:8" s="70" customFormat="1" ht="44.25" customHeight="1" x14ac:dyDescent="0.25">
      <c r="B142" s="71" t="s">
        <v>345</v>
      </c>
      <c r="C142" s="72" t="s">
        <v>598</v>
      </c>
      <c r="D142" s="72" t="s">
        <v>599</v>
      </c>
      <c r="E142" s="72" t="s">
        <v>343</v>
      </c>
      <c r="F142" s="72" t="s">
        <v>6</v>
      </c>
      <c r="G142" s="72" t="s">
        <v>2</v>
      </c>
      <c r="H142" s="72" t="s">
        <v>344</v>
      </c>
    </row>
    <row r="143" spans="2:8" s="70" customFormat="1" ht="52.5" customHeight="1" x14ac:dyDescent="0.25">
      <c r="B143" s="71" t="s">
        <v>348</v>
      </c>
      <c r="C143" s="72" t="s">
        <v>600</v>
      </c>
      <c r="D143" s="72" t="s">
        <v>601</v>
      </c>
      <c r="E143" s="72" t="s">
        <v>346</v>
      </c>
      <c r="F143" s="72" t="s">
        <v>688</v>
      </c>
      <c r="G143" s="72" t="s">
        <v>2</v>
      </c>
      <c r="H143" s="72" t="s">
        <v>347</v>
      </c>
    </row>
    <row r="144" spans="2:8" s="70" customFormat="1" ht="76.55" customHeight="1" x14ac:dyDescent="0.25">
      <c r="B144" s="71" t="s">
        <v>351</v>
      </c>
      <c r="C144" s="72" t="s">
        <v>602</v>
      </c>
      <c r="D144" s="72" t="s">
        <v>603</v>
      </c>
      <c r="E144" s="72" t="s">
        <v>349</v>
      </c>
      <c r="F144" s="72" t="s">
        <v>6</v>
      </c>
      <c r="G144" s="72" t="s">
        <v>2</v>
      </c>
      <c r="H144" s="72" t="s">
        <v>350</v>
      </c>
    </row>
    <row r="145" spans="2:8" s="70" customFormat="1" ht="81.8" customHeight="1" x14ac:dyDescent="0.25">
      <c r="B145" s="71" t="s">
        <v>988</v>
      </c>
      <c r="C145" s="72" t="s">
        <v>604</v>
      </c>
      <c r="D145" s="72" t="s">
        <v>605</v>
      </c>
      <c r="E145" s="72" t="s">
        <v>349</v>
      </c>
      <c r="F145" s="72" t="s">
        <v>6</v>
      </c>
      <c r="G145" s="72" t="s">
        <v>2</v>
      </c>
      <c r="H145" s="72" t="s">
        <v>352</v>
      </c>
    </row>
    <row r="146" spans="2:8" s="70" customFormat="1" ht="44.25" customHeight="1" x14ac:dyDescent="0.25">
      <c r="B146" s="71" t="s">
        <v>741</v>
      </c>
      <c r="C146" s="72" t="s">
        <v>606</v>
      </c>
      <c r="D146" s="72" t="s">
        <v>607</v>
      </c>
      <c r="E146" s="72" t="s">
        <v>353</v>
      </c>
      <c r="F146" s="72" t="s">
        <v>6</v>
      </c>
      <c r="G146" s="72" t="s">
        <v>21</v>
      </c>
      <c r="H146" s="72" t="s">
        <v>354</v>
      </c>
    </row>
    <row r="147" spans="2:8" s="70" customFormat="1" ht="77.400000000000006" x14ac:dyDescent="0.25">
      <c r="B147" s="71" t="s">
        <v>357</v>
      </c>
      <c r="C147" s="72" t="s">
        <v>608</v>
      </c>
      <c r="D147" s="72" t="s">
        <v>1018</v>
      </c>
      <c r="E147" s="72" t="s">
        <v>355</v>
      </c>
      <c r="F147" s="72" t="s">
        <v>9</v>
      </c>
      <c r="G147" s="72" t="s">
        <v>2</v>
      </c>
      <c r="H147" s="72" t="s">
        <v>356</v>
      </c>
    </row>
    <row r="148" spans="2:8" s="70" customFormat="1" ht="58.55" customHeight="1" x14ac:dyDescent="0.25">
      <c r="B148" s="71" t="s">
        <v>359</v>
      </c>
      <c r="C148" s="72" t="s">
        <v>609</v>
      </c>
      <c r="D148" s="72" t="s">
        <v>1019</v>
      </c>
      <c r="E148" s="72" t="s">
        <v>355</v>
      </c>
      <c r="F148" s="72" t="s">
        <v>681</v>
      </c>
      <c r="G148" s="72" t="s">
        <v>2</v>
      </c>
      <c r="H148" s="72" t="s">
        <v>358</v>
      </c>
    </row>
    <row r="149" spans="2:8" s="70" customFormat="1" ht="92.2" customHeight="1" x14ac:dyDescent="0.25">
      <c r="B149" s="71" t="s">
        <v>361</v>
      </c>
      <c r="C149" s="72" t="s">
        <v>1037</v>
      </c>
      <c r="D149" s="72" t="s">
        <v>662</v>
      </c>
      <c r="E149" s="72" t="s">
        <v>355</v>
      </c>
      <c r="F149" s="72" t="s">
        <v>9</v>
      </c>
      <c r="G149" s="72" t="s">
        <v>2</v>
      </c>
      <c r="H149" s="72" t="s">
        <v>360</v>
      </c>
    </row>
    <row r="150" spans="2:8" s="70" customFormat="1" ht="83.3" customHeight="1" x14ac:dyDescent="0.25">
      <c r="B150" s="71" t="s">
        <v>364</v>
      </c>
      <c r="C150" s="72" t="s">
        <v>610</v>
      </c>
      <c r="D150" s="72" t="s">
        <v>1036</v>
      </c>
      <c r="E150" s="72" t="s">
        <v>1035</v>
      </c>
      <c r="F150" s="72" t="s">
        <v>9</v>
      </c>
      <c r="G150" s="72" t="s">
        <v>2</v>
      </c>
      <c r="H150" s="72" t="s">
        <v>363</v>
      </c>
    </row>
    <row r="151" spans="2:8" s="70" customFormat="1" ht="85.5" customHeight="1" x14ac:dyDescent="0.25">
      <c r="B151" s="71" t="s">
        <v>366</v>
      </c>
      <c r="C151" s="72" t="s">
        <v>611</v>
      </c>
      <c r="D151" s="72" t="s">
        <v>664</v>
      </c>
      <c r="E151" s="72" t="s">
        <v>355</v>
      </c>
      <c r="F151" s="72" t="s">
        <v>6</v>
      </c>
      <c r="G151" s="72" t="s">
        <v>2</v>
      </c>
      <c r="H151" s="72" t="s">
        <v>365</v>
      </c>
    </row>
    <row r="152" spans="2:8" s="70" customFormat="1" ht="63.1" customHeight="1" x14ac:dyDescent="0.25">
      <c r="B152" s="71" t="s">
        <v>369</v>
      </c>
      <c r="C152" s="72" t="s">
        <v>612</v>
      </c>
      <c r="D152" s="72" t="s">
        <v>665</v>
      </c>
      <c r="E152" s="72" t="s">
        <v>367</v>
      </c>
      <c r="F152" s="72" t="s">
        <v>688</v>
      </c>
      <c r="G152" s="72" t="s">
        <v>2</v>
      </c>
      <c r="H152" s="72" t="s">
        <v>368</v>
      </c>
    </row>
    <row r="153" spans="2:8" s="70" customFormat="1" ht="85.5" customHeight="1" x14ac:dyDescent="0.25">
      <c r="B153" s="71" t="s">
        <v>372</v>
      </c>
      <c r="C153" s="72" t="s">
        <v>613</v>
      </c>
      <c r="D153" s="72" t="s">
        <v>614</v>
      </c>
      <c r="E153" s="72" t="s">
        <v>370</v>
      </c>
      <c r="F153" s="72" t="s">
        <v>6</v>
      </c>
      <c r="G153" s="72" t="s">
        <v>2</v>
      </c>
      <c r="H153" s="72" t="s">
        <v>371</v>
      </c>
    </row>
    <row r="154" spans="2:8" s="70" customFormat="1" ht="56.2" customHeight="1" x14ac:dyDescent="0.25">
      <c r="B154" s="71" t="s">
        <v>376</v>
      </c>
      <c r="C154" s="72" t="s">
        <v>615</v>
      </c>
      <c r="D154" s="72" t="s">
        <v>616</v>
      </c>
      <c r="E154" s="72" t="s">
        <v>373</v>
      </c>
      <c r="F154" s="72" t="s">
        <v>374</v>
      </c>
      <c r="G154" s="72" t="s">
        <v>21</v>
      </c>
      <c r="H154" s="72" t="s">
        <v>375</v>
      </c>
    </row>
    <row r="155" spans="2:8" s="70" customFormat="1" ht="44.25" customHeight="1" x14ac:dyDescent="0.25">
      <c r="B155" s="71" t="s">
        <v>379</v>
      </c>
      <c r="C155" s="72" t="s">
        <v>617</v>
      </c>
      <c r="D155" s="72" t="s">
        <v>618</v>
      </c>
      <c r="E155" s="72" t="s">
        <v>377</v>
      </c>
      <c r="F155" s="72" t="s">
        <v>6</v>
      </c>
      <c r="G155" s="72" t="s">
        <v>21</v>
      </c>
      <c r="H155" s="72" t="s">
        <v>378</v>
      </c>
    </row>
    <row r="156" spans="2:8" s="70" customFormat="1" ht="65.3" customHeight="1" x14ac:dyDescent="0.25">
      <c r="B156" s="71" t="s">
        <v>381</v>
      </c>
      <c r="C156" s="72" t="s">
        <v>619</v>
      </c>
      <c r="D156" s="72" t="s">
        <v>620</v>
      </c>
      <c r="E156" s="72" t="s">
        <v>247</v>
      </c>
      <c r="F156" s="72" t="s">
        <v>6</v>
      </c>
      <c r="G156" s="72" t="s">
        <v>21</v>
      </c>
      <c r="H156" s="72" t="s">
        <v>380</v>
      </c>
    </row>
    <row r="157" spans="2:8" s="70" customFormat="1" ht="46.45" customHeight="1" x14ac:dyDescent="0.25">
      <c r="B157" s="71" t="s">
        <v>383</v>
      </c>
      <c r="C157" s="72" t="s">
        <v>621</v>
      </c>
      <c r="D157" s="72" t="s">
        <v>622</v>
      </c>
      <c r="E157" s="72" t="s">
        <v>377</v>
      </c>
      <c r="F157" s="72" t="s">
        <v>6</v>
      </c>
      <c r="G157" s="72" t="s">
        <v>21</v>
      </c>
      <c r="H157" s="72" t="s">
        <v>382</v>
      </c>
    </row>
    <row r="158" spans="2:8" s="70" customFormat="1" ht="46.45" x14ac:dyDescent="0.25">
      <c r="B158" s="71" t="s">
        <v>385</v>
      </c>
      <c r="C158" s="72" t="s">
        <v>623</v>
      </c>
      <c r="D158" s="72" t="s">
        <v>666</v>
      </c>
      <c r="E158" s="72" t="s">
        <v>377</v>
      </c>
      <c r="F158" s="72" t="s">
        <v>682</v>
      </c>
      <c r="G158" s="72" t="s">
        <v>21</v>
      </c>
      <c r="H158" s="72" t="s">
        <v>384</v>
      </c>
    </row>
    <row r="159" spans="2:8" s="70" customFormat="1" ht="64.45" customHeight="1" x14ac:dyDescent="0.25">
      <c r="B159" s="71" t="s">
        <v>387</v>
      </c>
      <c r="C159" s="72" t="s">
        <v>624</v>
      </c>
      <c r="D159" s="72" t="s">
        <v>625</v>
      </c>
      <c r="E159" s="72" t="s">
        <v>247</v>
      </c>
      <c r="F159" s="72" t="s">
        <v>6</v>
      </c>
      <c r="G159" s="72" t="s">
        <v>21</v>
      </c>
      <c r="H159" s="72" t="s">
        <v>386</v>
      </c>
    </row>
    <row r="160" spans="2:8" s="70" customFormat="1" ht="28.45" customHeight="1" x14ac:dyDescent="0.25">
      <c r="B160" s="71" t="s">
        <v>885</v>
      </c>
      <c r="C160" s="72" t="s">
        <v>626</v>
      </c>
      <c r="D160" s="72" t="s">
        <v>627</v>
      </c>
      <c r="E160" s="72" t="s">
        <v>247</v>
      </c>
      <c r="F160" s="72" t="s">
        <v>6</v>
      </c>
      <c r="G160" s="72" t="s">
        <v>21</v>
      </c>
      <c r="H160" s="72" t="s">
        <v>388</v>
      </c>
    </row>
    <row r="161" spans="2:8" s="70" customFormat="1" ht="65.3" customHeight="1" x14ac:dyDescent="0.25">
      <c r="B161" s="71" t="s">
        <v>392</v>
      </c>
      <c r="C161" s="72" t="s">
        <v>628</v>
      </c>
      <c r="D161" s="72" t="s">
        <v>667</v>
      </c>
      <c r="E161" s="72" t="s">
        <v>247</v>
      </c>
      <c r="F161" s="72" t="s">
        <v>390</v>
      </c>
      <c r="G161" s="72" t="s">
        <v>21</v>
      </c>
      <c r="H161" s="72" t="s">
        <v>391</v>
      </c>
    </row>
    <row r="162" spans="2:8" s="70" customFormat="1" ht="75.7" customHeight="1" x14ac:dyDescent="0.25">
      <c r="B162" s="71" t="s">
        <v>887</v>
      </c>
      <c r="C162" s="72" t="s">
        <v>629</v>
      </c>
      <c r="D162" s="72" t="s">
        <v>630</v>
      </c>
      <c r="E162" s="72" t="s">
        <v>247</v>
      </c>
      <c r="F162" s="72" t="s">
        <v>6</v>
      </c>
      <c r="G162" s="72" t="s">
        <v>21</v>
      </c>
      <c r="H162" s="72" t="s">
        <v>394</v>
      </c>
    </row>
    <row r="163" spans="2:8" s="70" customFormat="1" ht="81.099999999999994" customHeight="1" x14ac:dyDescent="0.25">
      <c r="B163" s="71" t="s">
        <v>1028</v>
      </c>
      <c r="C163" s="72" t="s">
        <v>631</v>
      </c>
      <c r="D163" s="72" t="s">
        <v>393</v>
      </c>
      <c r="E163" s="72" t="s">
        <v>247</v>
      </c>
      <c r="F163" s="72" t="s">
        <v>6</v>
      </c>
      <c r="G163" s="72" t="s">
        <v>21</v>
      </c>
      <c r="H163" s="72" t="s">
        <v>676</v>
      </c>
    </row>
  </sheetData>
  <mergeCells count="8">
    <mergeCell ref="B67:H67"/>
    <mergeCell ref="B101:H101"/>
    <mergeCell ref="A1:B1"/>
    <mergeCell ref="B6:H6"/>
    <mergeCell ref="B15:H15"/>
    <mergeCell ref="B42:H42"/>
    <mergeCell ref="B58:H58"/>
    <mergeCell ref="B62:H62"/>
  </mergeCells>
  <hyperlinks>
    <hyperlink ref="A1" location="Címlap!A20" display="Tartalomjegyzék" xr:uid="{44EB9F64-6D86-412A-B054-73BE558BC54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94E4B-03F0-45C0-B0EE-DF5F2D969495}">
  <sheetPr codeName="Munka6">
    <tabColor theme="8" tint="0.59999389629810485"/>
  </sheetPr>
  <dimension ref="A1:T167"/>
  <sheetViews>
    <sheetView showGridLines="0" workbookViewId="0">
      <selection activeCell="D7" sqref="D7"/>
    </sheetView>
  </sheetViews>
  <sheetFormatPr defaultRowHeight="14.15" x14ac:dyDescent="0.25"/>
  <cols>
    <col min="2" max="2" width="9.125" style="1"/>
    <col min="3" max="3" width="36.125" style="1" customWidth="1"/>
    <col min="4" max="4" width="43" style="1" customWidth="1"/>
    <col min="5" max="5" width="37.875" style="1" customWidth="1"/>
    <col min="6" max="6" width="17.125" style="1" customWidth="1"/>
    <col min="7" max="7" width="19.75" style="1" customWidth="1"/>
    <col min="8" max="8" width="42.375" style="1" customWidth="1"/>
  </cols>
  <sheetData>
    <row r="1" spans="1:20" ht="15.5" x14ac:dyDescent="0.25">
      <c r="A1" s="94" t="s">
        <v>900</v>
      </c>
      <c r="B1" s="9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0" ht="15" customHeight="1" x14ac:dyDescent="0.25"/>
    <row r="3" spans="1:20" ht="15" customHeight="1" x14ac:dyDescent="0.25"/>
    <row r="4" spans="1:20" x14ac:dyDescent="0.25">
      <c r="C4" s="10" t="s">
        <v>677</v>
      </c>
      <c r="D4" s="48" t="str">
        <f>DB!C9</f>
        <v/>
      </c>
    </row>
    <row r="5" spans="1:20" ht="16" customHeight="1" thickBot="1" x14ac:dyDescent="0.3">
      <c r="E5" s="95" t="s">
        <v>689</v>
      </c>
      <c r="F5" s="95"/>
      <c r="G5" s="95"/>
      <c r="H5" s="95"/>
    </row>
    <row r="6" spans="1:20" ht="15" customHeight="1" x14ac:dyDescent="0.25">
      <c r="C6" s="80" t="s">
        <v>671</v>
      </c>
      <c r="D6" s="49"/>
      <c r="E6" s="95"/>
      <c r="F6" s="95"/>
      <c r="G6" s="95"/>
      <c r="H6" s="95"/>
    </row>
    <row r="7" spans="1:20" ht="15" customHeight="1" x14ac:dyDescent="0.25">
      <c r="C7" s="81" t="s">
        <v>742</v>
      </c>
      <c r="D7" s="50"/>
      <c r="E7" s="96" t="s">
        <v>961</v>
      </c>
      <c r="F7" s="97"/>
      <c r="G7" s="97"/>
      <c r="H7" s="97"/>
    </row>
    <row r="8" spans="1:20" ht="16" customHeight="1" thickBot="1" x14ac:dyDescent="0.3">
      <c r="C8" s="82" t="s">
        <v>895</v>
      </c>
      <c r="D8" s="51"/>
      <c r="E8" s="98" t="s">
        <v>690</v>
      </c>
      <c r="F8" s="98"/>
      <c r="G8" s="98"/>
      <c r="H8" s="98"/>
    </row>
    <row r="9" spans="1:20" x14ac:dyDescent="0.25">
      <c r="E9" s="98"/>
      <c r="F9" s="98"/>
      <c r="G9" s="98"/>
      <c r="H9" s="98"/>
    </row>
    <row r="10" spans="1:20" ht="16.5" customHeight="1" x14ac:dyDescent="0.25">
      <c r="C10" s="62" t="s">
        <v>990</v>
      </c>
      <c r="D10" s="18"/>
    </row>
    <row r="11" spans="1:20" x14ac:dyDescent="0.25">
      <c r="C11" s="61" t="s">
        <v>989</v>
      </c>
      <c r="D11" s="18"/>
    </row>
    <row r="12" spans="1:20" ht="15" x14ac:dyDescent="0.25">
      <c r="D12" s="17"/>
    </row>
    <row r="16" spans="1:20" ht="30.95" x14ac:dyDescent="0.25">
      <c r="B16" s="16" t="s">
        <v>669</v>
      </c>
      <c r="C16" s="16" t="s">
        <v>18</v>
      </c>
      <c r="D16" s="16" t="s">
        <v>668</v>
      </c>
      <c r="E16" s="16" t="s">
        <v>728</v>
      </c>
      <c r="F16" s="16" t="s">
        <v>20</v>
      </c>
      <c r="G16" s="16" t="s">
        <v>670</v>
      </c>
      <c r="H16" s="16" t="s">
        <v>22</v>
      </c>
    </row>
    <row r="17" spans="1:8" ht="86.3" customHeight="1" x14ac:dyDescent="0.25">
      <c r="A17" s="23" t="s">
        <v>0</v>
      </c>
      <c r="B17" s="24" t="str">
        <f>IFERROR(IF(DB!$C$12="","",VLOOKUP(KERESŐ!$A17,DB!$A$18:$L$169,4,0)),"")</f>
        <v/>
      </c>
      <c r="C17" s="19" t="str">
        <f>IFERROR(IF(DB!$C$12="","",VLOOKUP(KERESŐ!$A17,DB!$A$18:$L$169,5,0)),"")</f>
        <v/>
      </c>
      <c r="D17" s="20" t="str">
        <f>IFERROR(IF(DB!$C$12="","",VLOOKUP(KERESŐ!$A17,DB!$A$18:$L$169,6,0)),"")</f>
        <v/>
      </c>
      <c r="E17" s="20" t="str">
        <f>IFERROR(IF(DB!$C$12="","",VLOOKUP(KERESŐ!$A17,DB!$A$18:$L$169,8,0)),"")</f>
        <v/>
      </c>
      <c r="F17" s="20" t="str">
        <f>IFERROR(IF(DB!$C$12="","",VLOOKUP(KERESŐ!$A17,DB!$A$18:$L$169,9,0)),"")</f>
        <v/>
      </c>
      <c r="G17" s="20" t="str">
        <f>IFERROR(IF(DB!$C$12="","",VLOOKUP(KERESŐ!$A17,DB!$A$18:$L$169,10,0)),"")</f>
        <v/>
      </c>
      <c r="H17" s="20" t="str">
        <f>IFERROR(IF(DB!$C$12="","",VLOOKUP(KERESŐ!$A17,DB!$A$18:$L$169,11,0)),"")</f>
        <v/>
      </c>
    </row>
    <row r="18" spans="1:8" ht="85.5" customHeight="1" x14ac:dyDescent="0.25">
      <c r="A18" s="23" t="s">
        <v>4</v>
      </c>
      <c r="B18" s="24" t="str">
        <f>IFERROR(IF(DB!$C$12="","",VLOOKUP(KERESŐ!$A18,DB!$A$18:$L$169,4,0)),"")</f>
        <v/>
      </c>
      <c r="C18" s="19" t="str">
        <f>IFERROR(IF(DB!$C$12="","",VLOOKUP(KERESŐ!$A18,DB!$A$18:$L$169,5,0)),"")</f>
        <v/>
      </c>
      <c r="D18" s="20" t="str">
        <f>IFERROR(IF(DB!$C$12="","",VLOOKUP(KERESŐ!$A18,DB!$A$18:$L$169,6,0)),"")</f>
        <v/>
      </c>
      <c r="E18" s="20" t="str">
        <f>IFERROR(IF(DB!$C$12="","",VLOOKUP(KERESŐ!$A18,DB!$A$18:$L$169,8,0)),"")</f>
        <v/>
      </c>
      <c r="F18" s="20" t="str">
        <f>IFERROR(IF(DB!$C$12="","",VLOOKUP(KERESŐ!$A18,DB!$A$18:$L$169,9,0)),"")</f>
        <v/>
      </c>
      <c r="G18" s="20" t="str">
        <f>IFERROR(IF(DB!$C$12="","",VLOOKUP(KERESŐ!$A18,DB!$A$18:$L$169,10,0)),"")</f>
        <v/>
      </c>
      <c r="H18" s="20" t="str">
        <f>IFERROR(IF(DB!$C$12="","",VLOOKUP(KERESŐ!$A18,DB!$A$18:$L$169,11,0)),"")</f>
        <v/>
      </c>
    </row>
    <row r="19" spans="1:8" ht="85.5" customHeight="1" x14ac:dyDescent="0.25">
      <c r="A19" s="23" t="s">
        <v>7</v>
      </c>
      <c r="B19" s="24" t="str">
        <f>IFERROR(IF(DB!$C$12="","",VLOOKUP(KERESŐ!$A19,DB!$A$18:$L$169,4,0)),"")</f>
        <v/>
      </c>
      <c r="C19" s="19" t="str">
        <f>IFERROR(IF(DB!$C$12="","",VLOOKUP(KERESŐ!$A19,DB!$A$18:$L$169,5,0)),"")</f>
        <v/>
      </c>
      <c r="D19" s="20" t="str">
        <f>IFERROR(IF(DB!$C$12="","",VLOOKUP(KERESŐ!$A19,DB!$A$18:$L$169,6,0)),"")</f>
        <v/>
      </c>
      <c r="E19" s="20" t="str">
        <f>IFERROR(IF(DB!$C$12="","",VLOOKUP(KERESŐ!$A19,DB!$A$18:$L$169,8,0)),"")</f>
        <v/>
      </c>
      <c r="F19" s="20" t="str">
        <f>IFERROR(IF(DB!$C$12="","",VLOOKUP(KERESŐ!$A19,DB!$A$18:$L$169,9,0)),"")</f>
        <v/>
      </c>
      <c r="G19" s="20" t="str">
        <f>IFERROR(IF(DB!$C$12="","",VLOOKUP(KERESŐ!$A19,DB!$A$18:$L$169,10,0)),"")</f>
        <v/>
      </c>
      <c r="H19" s="20" t="str">
        <f>IFERROR(IF(DB!$C$12="","",VLOOKUP(KERESŐ!$A19,DB!$A$18:$L$169,11,0)),"")</f>
        <v/>
      </c>
    </row>
    <row r="20" spans="1:8" ht="85.5" customHeight="1" x14ac:dyDescent="0.25">
      <c r="A20" s="23" t="s">
        <v>11</v>
      </c>
      <c r="B20" s="24" t="str">
        <f>IFERROR(IF(DB!$C$12="","",VLOOKUP(KERESŐ!$A20,DB!$A$18:$L$169,4,0)),"")</f>
        <v/>
      </c>
      <c r="C20" s="19" t="str">
        <f>IFERROR(IF(DB!$C$12="","",VLOOKUP(KERESŐ!$A20,DB!$A$18:$L$169,5,0)),"")</f>
        <v/>
      </c>
      <c r="D20" s="20" t="str">
        <f>IFERROR(IF(DB!$C$12="","",VLOOKUP(KERESŐ!$A20,DB!$A$18:$L$169,6,0)),"")</f>
        <v/>
      </c>
      <c r="E20" s="20" t="str">
        <f>IFERROR(IF(DB!$C$12="","",VLOOKUP(KERESŐ!$A20,DB!$A$18:$L$169,8,0)),"")</f>
        <v/>
      </c>
      <c r="F20" s="20" t="str">
        <f>IFERROR(IF(DB!$C$12="","",VLOOKUP(KERESŐ!$A20,DB!$A$18:$L$169,9,0)),"")</f>
        <v/>
      </c>
      <c r="G20" s="20" t="str">
        <f>IFERROR(IF(DB!$C$12="","",VLOOKUP(KERESŐ!$A20,DB!$A$18:$L$169,10,0)),"")</f>
        <v/>
      </c>
      <c r="H20" s="20" t="str">
        <f>IFERROR(IF(DB!$C$12="","",VLOOKUP(KERESŐ!$A20,DB!$A$18:$L$169,11,0)),"")</f>
        <v/>
      </c>
    </row>
    <row r="21" spans="1:8" ht="85.5" customHeight="1" x14ac:dyDescent="0.25">
      <c r="A21" s="23" t="s">
        <v>743</v>
      </c>
      <c r="B21" s="24" t="str">
        <f>IFERROR(IF(DB!$C$12="","",VLOOKUP(KERESŐ!$A21,DB!$A$18:$L$169,4,0)),"")</f>
        <v/>
      </c>
      <c r="C21" s="19" t="str">
        <f>IFERROR(IF(DB!$C$12="","",VLOOKUP(KERESŐ!$A21,DB!$A$18:$L$169,5,0)),"")</f>
        <v/>
      </c>
      <c r="D21" s="20" t="str">
        <f>IFERROR(IF(DB!$C$12="","",VLOOKUP(KERESŐ!$A21,DB!$A$18:$L$169,6,0)),"")</f>
        <v/>
      </c>
      <c r="E21" s="20" t="str">
        <f>IFERROR(IF(DB!$C$12="","",VLOOKUP(KERESŐ!$A21,DB!$A$18:$L$169,8,0)),"")</f>
        <v/>
      </c>
      <c r="F21" s="20" t="str">
        <f>IFERROR(IF(DB!$C$12="","",VLOOKUP(KERESŐ!$A21,DB!$A$18:$L$169,9,0)),"")</f>
        <v/>
      </c>
      <c r="G21" s="20" t="str">
        <f>IFERROR(IF(DB!$C$12="","",VLOOKUP(KERESŐ!$A21,DB!$A$18:$L$169,10,0)),"")</f>
        <v/>
      </c>
      <c r="H21" s="20" t="str">
        <f>IFERROR(IF(DB!$C$12="","",VLOOKUP(KERESŐ!$A21,DB!$A$18:$L$169,11,0)),"")</f>
        <v/>
      </c>
    </row>
    <row r="22" spans="1:8" ht="85.5" customHeight="1" x14ac:dyDescent="0.25">
      <c r="A22" s="23" t="s">
        <v>744</v>
      </c>
      <c r="B22" s="24" t="str">
        <f>IFERROR(IF(DB!$C$12="","",VLOOKUP(KERESŐ!$A22,DB!$A$18:$L$169,4,0)),"")</f>
        <v/>
      </c>
      <c r="C22" s="19" t="str">
        <f>IFERROR(IF(DB!$C$12="","",VLOOKUP(KERESŐ!$A22,DB!$A$18:$L$169,5,0)),"")</f>
        <v/>
      </c>
      <c r="D22" s="20" t="str">
        <f>IFERROR(IF(DB!$C$12="","",VLOOKUP(KERESŐ!$A22,DB!$A$18:$L$169,6,0)),"")</f>
        <v/>
      </c>
      <c r="E22" s="20" t="str">
        <f>IFERROR(IF(DB!$C$12="","",VLOOKUP(KERESŐ!$A22,DB!$A$18:$L$169,8,0)),"")</f>
        <v/>
      </c>
      <c r="F22" s="20" t="str">
        <f>IFERROR(IF(DB!$C$12="","",VLOOKUP(KERESŐ!$A22,DB!$A$18:$L$169,9,0)),"")</f>
        <v/>
      </c>
      <c r="G22" s="20" t="str">
        <f>IFERROR(IF(DB!$C$12="","",VLOOKUP(KERESŐ!$A22,DB!$A$18:$L$169,10,0)),"")</f>
        <v/>
      </c>
      <c r="H22" s="20" t="str">
        <f>IFERROR(IF(DB!$C$12="","",VLOOKUP(KERESŐ!$A22,DB!$A$18:$L$169,11,0)),"")</f>
        <v/>
      </c>
    </row>
    <row r="23" spans="1:8" ht="85.5" customHeight="1" x14ac:dyDescent="0.25">
      <c r="A23" s="23" t="s">
        <v>745</v>
      </c>
      <c r="B23" s="24" t="str">
        <f>IFERROR(IF(DB!$C$12="","",VLOOKUP(KERESŐ!$A23,DB!$A$18:$L$169,4,0)),"")</f>
        <v/>
      </c>
      <c r="C23" s="19" t="str">
        <f>IFERROR(IF(DB!$C$12="","",VLOOKUP(KERESŐ!$A23,DB!$A$18:$L$169,5,0)),"")</f>
        <v/>
      </c>
      <c r="D23" s="20" t="str">
        <f>IFERROR(IF(DB!$C$12="","",VLOOKUP(KERESŐ!$A23,DB!$A$18:$L$169,6,0)),"")</f>
        <v/>
      </c>
      <c r="E23" s="20" t="str">
        <f>IFERROR(IF(DB!$C$12="","",VLOOKUP(KERESŐ!$A23,DB!$A$18:$L$169,8,0)),"")</f>
        <v/>
      </c>
      <c r="F23" s="20" t="str">
        <f>IFERROR(IF(DB!$C$12="","",VLOOKUP(KERESŐ!$A23,DB!$A$18:$L$169,9,0)),"")</f>
        <v/>
      </c>
      <c r="G23" s="20" t="str">
        <f>IFERROR(IF(DB!$C$12="","",VLOOKUP(KERESŐ!$A23,DB!$A$18:$L$169,10,0)),"")</f>
        <v/>
      </c>
      <c r="H23" s="20" t="str">
        <f>IFERROR(IF(DB!$C$12="","",VLOOKUP(KERESŐ!$A23,DB!$A$18:$L$169,11,0)),"")</f>
        <v/>
      </c>
    </row>
    <row r="24" spans="1:8" ht="85.5" customHeight="1" x14ac:dyDescent="0.25">
      <c r="A24" s="23" t="s">
        <v>746</v>
      </c>
      <c r="B24" s="24" t="str">
        <f>IFERROR(IF(DB!$C$12="","",VLOOKUP(KERESŐ!$A24,DB!$A$18:$L$169,4,0)),"")</f>
        <v/>
      </c>
      <c r="C24" s="19" t="str">
        <f>IFERROR(IF(DB!$C$12="","",VLOOKUP(KERESŐ!$A24,DB!$A$18:$L$169,5,0)),"")</f>
        <v/>
      </c>
      <c r="D24" s="20" t="str">
        <f>IFERROR(IF(DB!$C$12="","",VLOOKUP(KERESŐ!$A24,DB!$A$18:$L$169,6,0)),"")</f>
        <v/>
      </c>
      <c r="E24" s="20" t="str">
        <f>IFERROR(IF(DB!$C$12="","",VLOOKUP(KERESŐ!$A24,DB!$A$18:$L$169,8,0)),"")</f>
        <v/>
      </c>
      <c r="F24" s="20" t="str">
        <f>IFERROR(IF(DB!$C$12="","",VLOOKUP(KERESŐ!$A24,DB!$A$18:$L$169,9,0)),"")</f>
        <v/>
      </c>
      <c r="G24" s="20" t="str">
        <f>IFERROR(IF(DB!$C$12="","",VLOOKUP(KERESŐ!$A24,DB!$A$18:$L$169,10,0)),"")</f>
        <v/>
      </c>
      <c r="H24" s="20" t="str">
        <f>IFERROR(IF(DB!$C$12="","",VLOOKUP(KERESŐ!$A24,DB!$A$18:$L$169,11,0)),"")</f>
        <v/>
      </c>
    </row>
    <row r="25" spans="1:8" ht="85.5" customHeight="1" x14ac:dyDescent="0.25">
      <c r="A25" s="23" t="s">
        <v>747</v>
      </c>
      <c r="B25" s="24" t="str">
        <f>IFERROR(IF(DB!$C$12="","",VLOOKUP(KERESŐ!$A25,DB!$A$18:$L$169,4,0)),"")</f>
        <v/>
      </c>
      <c r="C25" s="19" t="str">
        <f>IFERROR(IF(DB!$C$12="","",VLOOKUP(KERESŐ!$A25,DB!$A$18:$L$169,5,0)),"")</f>
        <v/>
      </c>
      <c r="D25" s="20" t="str">
        <f>IFERROR(IF(DB!$C$12="","",VLOOKUP(KERESŐ!$A25,DB!$A$18:$L$169,6,0)),"")</f>
        <v/>
      </c>
      <c r="E25" s="20" t="str">
        <f>IFERROR(IF(DB!$C$12="","",VLOOKUP(KERESŐ!$A25,DB!$A$18:$L$169,8,0)),"")</f>
        <v/>
      </c>
      <c r="F25" s="20" t="str">
        <f>IFERROR(IF(DB!$C$12="","",VLOOKUP(KERESŐ!$A25,DB!$A$18:$L$169,9,0)),"")</f>
        <v/>
      </c>
      <c r="G25" s="20" t="str">
        <f>IFERROR(IF(DB!$C$12="","",VLOOKUP(KERESŐ!$A25,DB!$A$18:$L$169,10,0)),"")</f>
        <v/>
      </c>
      <c r="H25" s="20" t="str">
        <f>IFERROR(IF(DB!$C$12="","",VLOOKUP(KERESŐ!$A25,DB!$A$18:$L$169,11,0)),"")</f>
        <v/>
      </c>
    </row>
    <row r="26" spans="1:8" ht="85.5" customHeight="1" x14ac:dyDescent="0.25">
      <c r="A26" s="23" t="s">
        <v>748</v>
      </c>
      <c r="B26" s="24" t="str">
        <f>IFERROR(IF(DB!$C$12="","",VLOOKUP(KERESŐ!$A26,DB!$A$18:$L$169,4,0)),"")</f>
        <v/>
      </c>
      <c r="C26" s="19" t="str">
        <f>IFERROR(IF(DB!$C$12="","",VLOOKUP(KERESŐ!$A26,DB!$A$18:$L$169,5,0)),"")</f>
        <v/>
      </c>
      <c r="D26" s="20" t="str">
        <f>IFERROR(IF(DB!$C$12="","",VLOOKUP(KERESŐ!$A26,DB!$A$18:$L$169,6,0)),"")</f>
        <v/>
      </c>
      <c r="E26" s="20" t="str">
        <f>IFERROR(IF(DB!$C$12="","",VLOOKUP(KERESŐ!$A26,DB!$A$18:$L$169,8,0)),"")</f>
        <v/>
      </c>
      <c r="F26" s="20" t="str">
        <f>IFERROR(IF(DB!$C$12="","",VLOOKUP(KERESŐ!$A26,DB!$A$18:$L$169,9,0)),"")</f>
        <v/>
      </c>
      <c r="G26" s="20" t="str">
        <f>IFERROR(IF(DB!$C$12="","",VLOOKUP(KERESŐ!$A26,DB!$A$18:$L$169,10,0)),"")</f>
        <v/>
      </c>
      <c r="H26" s="20" t="str">
        <f>IFERROR(IF(DB!$C$12="","",VLOOKUP(KERESŐ!$A26,DB!$A$18:$L$169,11,0)),"")</f>
        <v/>
      </c>
    </row>
    <row r="27" spans="1:8" ht="85.5" customHeight="1" x14ac:dyDescent="0.25">
      <c r="A27" s="23" t="s">
        <v>749</v>
      </c>
      <c r="B27" s="24" t="str">
        <f>IFERROR(IF(DB!$C$12="","",VLOOKUP(KERESŐ!$A27,DB!$A$18:$L$169,4,0)),"")</f>
        <v/>
      </c>
      <c r="C27" s="19" t="str">
        <f>IFERROR(IF(DB!$C$12="","",VLOOKUP(KERESŐ!$A27,DB!$A$18:$L$169,5,0)),"")</f>
        <v/>
      </c>
      <c r="D27" s="20" t="str">
        <f>IFERROR(IF(DB!$C$12="","",VLOOKUP(KERESŐ!$A27,DB!$A$18:$L$169,6,0)),"")</f>
        <v/>
      </c>
      <c r="E27" s="20" t="str">
        <f>IFERROR(IF(DB!$C$12="","",VLOOKUP(KERESŐ!$A27,DB!$A$18:$L$169,8,0)),"")</f>
        <v/>
      </c>
      <c r="F27" s="20" t="str">
        <f>IFERROR(IF(DB!$C$12="","",VLOOKUP(KERESŐ!$A27,DB!$A$18:$L$169,9,0)),"")</f>
        <v/>
      </c>
      <c r="G27" s="20" t="str">
        <f>IFERROR(IF(DB!$C$12="","",VLOOKUP(KERESŐ!$A27,DB!$A$18:$L$169,10,0)),"")</f>
        <v/>
      </c>
      <c r="H27" s="20" t="str">
        <f>IFERROR(IF(DB!$C$12="","",VLOOKUP(KERESŐ!$A27,DB!$A$18:$L$169,11,0)),"")</f>
        <v/>
      </c>
    </row>
    <row r="28" spans="1:8" ht="85.5" customHeight="1" x14ac:dyDescent="0.25">
      <c r="A28" s="23" t="s">
        <v>750</v>
      </c>
      <c r="B28" s="24" t="str">
        <f>IFERROR(IF(DB!$C$12="","",VLOOKUP(KERESŐ!$A28,DB!$A$18:$L$169,4,0)),"")</f>
        <v/>
      </c>
      <c r="C28" s="19" t="str">
        <f>IFERROR(IF(DB!$C$12="","",VLOOKUP(KERESŐ!$A28,DB!$A$18:$L$169,5,0)),"")</f>
        <v/>
      </c>
      <c r="D28" s="20" t="str">
        <f>IFERROR(IF(DB!$C$12="","",VLOOKUP(KERESŐ!$A28,DB!$A$18:$L$169,6,0)),"")</f>
        <v/>
      </c>
      <c r="E28" s="20" t="str">
        <f>IFERROR(IF(DB!$C$12="","",VLOOKUP(KERESŐ!$A28,DB!$A$18:$L$169,8,0)),"")</f>
        <v/>
      </c>
      <c r="F28" s="20" t="str">
        <f>IFERROR(IF(DB!$C$12="","",VLOOKUP(KERESŐ!$A28,DB!$A$18:$L$169,9,0)),"")</f>
        <v/>
      </c>
      <c r="G28" s="20" t="str">
        <f>IFERROR(IF(DB!$C$12="","",VLOOKUP(KERESŐ!$A28,DB!$A$18:$L$169,10,0)),"")</f>
        <v/>
      </c>
      <c r="H28" s="20" t="str">
        <f>IFERROR(IF(DB!$C$12="","",VLOOKUP(KERESŐ!$A28,DB!$A$18:$L$169,11,0)),"")</f>
        <v/>
      </c>
    </row>
    <row r="29" spans="1:8" ht="85.5" customHeight="1" x14ac:dyDescent="0.25">
      <c r="A29" s="23" t="s">
        <v>751</v>
      </c>
      <c r="B29" s="24" t="str">
        <f>IFERROR(IF(DB!$C$12="","",VLOOKUP(KERESŐ!$A29,DB!$A$18:$L$169,4,0)),"")</f>
        <v/>
      </c>
      <c r="C29" s="19" t="str">
        <f>IFERROR(IF(DB!$C$12="","",VLOOKUP(KERESŐ!$A29,DB!$A$18:$L$169,5,0)),"")</f>
        <v/>
      </c>
      <c r="D29" s="20" t="str">
        <f>IFERROR(IF(DB!$C$12="","",VLOOKUP(KERESŐ!$A29,DB!$A$18:$L$169,6,0)),"")</f>
        <v/>
      </c>
      <c r="E29" s="20" t="str">
        <f>IFERROR(IF(DB!$C$12="","",VLOOKUP(KERESŐ!$A29,DB!$A$18:$L$169,8,0)),"")</f>
        <v/>
      </c>
      <c r="F29" s="20" t="str">
        <f>IFERROR(IF(DB!$C$12="","",VLOOKUP(KERESŐ!$A29,DB!$A$18:$L$169,9,0)),"")</f>
        <v/>
      </c>
      <c r="G29" s="20" t="str">
        <f>IFERROR(IF(DB!$C$12="","",VLOOKUP(KERESŐ!$A29,DB!$A$18:$L$169,10,0)),"")</f>
        <v/>
      </c>
      <c r="H29" s="20" t="str">
        <f>IFERROR(IF(DB!$C$12="","",VLOOKUP(KERESŐ!$A29,DB!$A$18:$L$169,11,0)),"")</f>
        <v/>
      </c>
    </row>
    <row r="30" spans="1:8" ht="85.5" customHeight="1" x14ac:dyDescent="0.25">
      <c r="A30" s="23" t="s">
        <v>752</v>
      </c>
      <c r="B30" s="24" t="str">
        <f>IFERROR(IF(DB!$C$12="","",VLOOKUP(KERESŐ!$A30,DB!$A$18:$L$169,4,0)),"")</f>
        <v/>
      </c>
      <c r="C30" s="19" t="str">
        <f>IFERROR(IF(DB!$C$12="","",VLOOKUP(KERESŐ!$A30,DB!$A$18:$L$169,5,0)),"")</f>
        <v/>
      </c>
      <c r="D30" s="20" t="str">
        <f>IFERROR(IF(DB!$C$12="","",VLOOKUP(KERESŐ!$A30,DB!$A$18:$L$169,6,0)),"")</f>
        <v/>
      </c>
      <c r="E30" s="20" t="str">
        <f>IFERROR(IF(DB!$C$12="","",VLOOKUP(KERESŐ!$A30,DB!$A$18:$L$169,8,0)),"")</f>
        <v/>
      </c>
      <c r="F30" s="20" t="str">
        <f>IFERROR(IF(DB!$C$12="","",VLOOKUP(KERESŐ!$A30,DB!$A$18:$L$169,9,0)),"")</f>
        <v/>
      </c>
      <c r="G30" s="20" t="str">
        <f>IFERROR(IF(DB!$C$12="","",VLOOKUP(KERESŐ!$A30,DB!$A$18:$L$169,10,0)),"")</f>
        <v/>
      </c>
      <c r="H30" s="20" t="str">
        <f>IFERROR(IF(DB!$C$12="","",VLOOKUP(KERESŐ!$A30,DB!$A$18:$L$169,11,0)),"")</f>
        <v/>
      </c>
    </row>
    <row r="31" spans="1:8" ht="85.5" customHeight="1" x14ac:dyDescent="0.25">
      <c r="A31" s="23" t="s">
        <v>753</v>
      </c>
      <c r="B31" s="24" t="str">
        <f>IFERROR(IF(DB!$C$12="","",VLOOKUP(KERESŐ!$A31,DB!$A$18:$L$169,4,0)),"")</f>
        <v/>
      </c>
      <c r="C31" s="19" t="str">
        <f>IFERROR(IF(DB!$C$12="","",VLOOKUP(KERESŐ!$A31,DB!$A$18:$L$169,5,0)),"")</f>
        <v/>
      </c>
      <c r="D31" s="20" t="str">
        <f>IFERROR(IF(DB!$C$12="","",VLOOKUP(KERESŐ!$A31,DB!$A$18:$L$169,6,0)),"")</f>
        <v/>
      </c>
      <c r="E31" s="20" t="str">
        <f>IFERROR(IF(DB!$C$12="","",VLOOKUP(KERESŐ!$A31,DB!$A$18:$L$169,8,0)),"")</f>
        <v/>
      </c>
      <c r="F31" s="20" t="str">
        <f>IFERROR(IF(DB!$C$12="","",VLOOKUP(KERESŐ!$A31,DB!$A$18:$L$169,9,0)),"")</f>
        <v/>
      </c>
      <c r="G31" s="20" t="str">
        <f>IFERROR(IF(DB!$C$12="","",VLOOKUP(KERESŐ!$A31,DB!$A$18:$L$169,10,0)),"")</f>
        <v/>
      </c>
      <c r="H31" s="20" t="str">
        <f>IFERROR(IF(DB!$C$12="","",VLOOKUP(KERESŐ!$A31,DB!$A$18:$L$169,11,0)),"")</f>
        <v/>
      </c>
    </row>
    <row r="32" spans="1:8" ht="85.5" customHeight="1" x14ac:dyDescent="0.25">
      <c r="A32" s="23" t="s">
        <v>754</v>
      </c>
      <c r="B32" s="24" t="str">
        <f>IFERROR(IF(DB!$C$12="","",VLOOKUP(KERESŐ!$A32,DB!$A$18:$L$169,4,0)),"")</f>
        <v/>
      </c>
      <c r="C32" s="19" t="str">
        <f>IFERROR(IF(DB!$C$12="","",VLOOKUP(KERESŐ!$A32,DB!$A$18:$L$169,5,0)),"")</f>
        <v/>
      </c>
      <c r="D32" s="20" t="str">
        <f>IFERROR(IF(DB!$C$12="","",VLOOKUP(KERESŐ!$A32,DB!$A$18:$L$169,6,0)),"")</f>
        <v/>
      </c>
      <c r="E32" s="20" t="str">
        <f>IFERROR(IF(DB!$C$12="","",VLOOKUP(KERESŐ!$A32,DB!$A$18:$L$169,8,0)),"")</f>
        <v/>
      </c>
      <c r="F32" s="20" t="str">
        <f>IFERROR(IF(DB!$C$12="","",VLOOKUP(KERESŐ!$A32,DB!$A$18:$L$169,9,0)),"")</f>
        <v/>
      </c>
      <c r="G32" s="20" t="str">
        <f>IFERROR(IF(DB!$C$12="","",VLOOKUP(KERESŐ!$A32,DB!$A$18:$L$169,10,0)),"")</f>
        <v/>
      </c>
      <c r="H32" s="20" t="str">
        <f>IFERROR(IF(DB!$C$12="","",VLOOKUP(KERESŐ!$A32,DB!$A$18:$L$169,11,0)),"")</f>
        <v/>
      </c>
    </row>
    <row r="33" spans="1:8" ht="85.5" customHeight="1" x14ac:dyDescent="0.25">
      <c r="A33" s="23" t="s">
        <v>755</v>
      </c>
      <c r="B33" s="24" t="str">
        <f>IFERROR(IF(DB!$C$12="","",VLOOKUP(KERESŐ!$A33,DB!$A$18:$L$169,4,0)),"")</f>
        <v/>
      </c>
      <c r="C33" s="19" t="str">
        <f>IFERROR(IF(DB!$C$12="","",VLOOKUP(KERESŐ!$A33,DB!$A$18:$L$169,5,0)),"")</f>
        <v/>
      </c>
      <c r="D33" s="20" t="str">
        <f>IFERROR(IF(DB!$C$12="","",VLOOKUP(KERESŐ!$A33,DB!$A$18:$L$169,6,0)),"")</f>
        <v/>
      </c>
      <c r="E33" s="20" t="str">
        <f>IFERROR(IF(DB!$C$12="","",VLOOKUP(KERESŐ!$A33,DB!$A$18:$L$169,8,0)),"")</f>
        <v/>
      </c>
      <c r="F33" s="20" t="str">
        <f>IFERROR(IF(DB!$C$12="","",VLOOKUP(KERESŐ!$A33,DB!$A$18:$L$169,9,0)),"")</f>
        <v/>
      </c>
      <c r="G33" s="20" t="str">
        <f>IFERROR(IF(DB!$C$12="","",VLOOKUP(KERESŐ!$A33,DB!$A$18:$L$169,10,0)),"")</f>
        <v/>
      </c>
      <c r="H33" s="20" t="str">
        <f>IFERROR(IF(DB!$C$12="","",VLOOKUP(KERESŐ!$A33,DB!$A$18:$L$169,11,0)),"")</f>
        <v/>
      </c>
    </row>
    <row r="34" spans="1:8" ht="85.5" customHeight="1" x14ac:dyDescent="0.25">
      <c r="A34" s="23" t="s">
        <v>756</v>
      </c>
      <c r="B34" s="24" t="str">
        <f>IFERROR(IF(DB!$C$12="","",VLOOKUP(KERESŐ!$A34,DB!$A$18:$L$169,4,0)),"")</f>
        <v/>
      </c>
      <c r="C34" s="19" t="str">
        <f>IFERROR(IF(DB!$C$12="","",VLOOKUP(KERESŐ!$A34,DB!$A$18:$L$169,5,0)),"")</f>
        <v/>
      </c>
      <c r="D34" s="20" t="str">
        <f>IFERROR(IF(DB!$C$12="","",VLOOKUP(KERESŐ!$A34,DB!$A$18:$L$169,6,0)),"")</f>
        <v/>
      </c>
      <c r="E34" s="20" t="str">
        <f>IFERROR(IF(DB!$C$12="","",VLOOKUP(KERESŐ!$A34,DB!$A$18:$L$169,8,0)),"")</f>
        <v/>
      </c>
      <c r="F34" s="20" t="str">
        <f>IFERROR(IF(DB!$C$12="","",VLOOKUP(KERESŐ!$A34,DB!$A$18:$L$169,9,0)),"")</f>
        <v/>
      </c>
      <c r="G34" s="20" t="str">
        <f>IFERROR(IF(DB!$C$12="","",VLOOKUP(KERESŐ!$A34,DB!$A$18:$L$169,10,0)),"")</f>
        <v/>
      </c>
      <c r="H34" s="20" t="str">
        <f>IFERROR(IF(DB!$C$12="","",VLOOKUP(KERESŐ!$A34,DB!$A$18:$L$169,11,0)),"")</f>
        <v/>
      </c>
    </row>
    <row r="35" spans="1:8" ht="85.5" customHeight="1" x14ac:dyDescent="0.25">
      <c r="A35" s="23" t="s">
        <v>757</v>
      </c>
      <c r="B35" s="24" t="str">
        <f>IFERROR(IF(DB!$C$12="","",VLOOKUP(KERESŐ!$A35,DB!$A$18:$L$169,4,0)),"")</f>
        <v/>
      </c>
      <c r="C35" s="19" t="str">
        <f>IFERROR(IF(DB!$C$12="","",VLOOKUP(KERESŐ!$A35,DB!$A$18:$L$169,5,0)),"")</f>
        <v/>
      </c>
      <c r="D35" s="20" t="str">
        <f>IFERROR(IF(DB!$C$12="","",VLOOKUP(KERESŐ!$A35,DB!$A$18:$L$169,6,0)),"")</f>
        <v/>
      </c>
      <c r="E35" s="20" t="str">
        <f>IFERROR(IF(DB!$C$12="","",VLOOKUP(KERESŐ!$A35,DB!$A$18:$L$169,8,0)),"")</f>
        <v/>
      </c>
      <c r="F35" s="20" t="str">
        <f>IFERROR(IF(DB!$C$12="","",VLOOKUP(KERESŐ!$A35,DB!$A$18:$L$169,9,0)),"")</f>
        <v/>
      </c>
      <c r="G35" s="20" t="str">
        <f>IFERROR(IF(DB!$C$12="","",VLOOKUP(KERESŐ!$A35,DB!$A$18:$L$169,10,0)),"")</f>
        <v/>
      </c>
      <c r="H35" s="20" t="str">
        <f>IFERROR(IF(DB!$C$12="","",VLOOKUP(KERESŐ!$A35,DB!$A$18:$L$169,11,0)),"")</f>
        <v/>
      </c>
    </row>
    <row r="36" spans="1:8" ht="85.5" customHeight="1" x14ac:dyDescent="0.25">
      <c r="A36" s="23" t="s">
        <v>758</v>
      </c>
      <c r="B36" s="24" t="str">
        <f>IFERROR(IF(DB!$C$12="","",VLOOKUP(KERESŐ!$A36,DB!$A$18:$L$169,4,0)),"")</f>
        <v/>
      </c>
      <c r="C36" s="19" t="str">
        <f>IFERROR(IF(DB!$C$12="","",VLOOKUP(KERESŐ!$A36,DB!$A$18:$L$169,5,0)),"")</f>
        <v/>
      </c>
      <c r="D36" s="20" t="str">
        <f>IFERROR(IF(DB!$C$12="","",VLOOKUP(KERESŐ!$A36,DB!$A$18:$L$169,6,0)),"")</f>
        <v/>
      </c>
      <c r="E36" s="20" t="str">
        <f>IFERROR(IF(DB!$C$12="","",VLOOKUP(KERESŐ!$A36,DB!$A$18:$L$169,8,0)),"")</f>
        <v/>
      </c>
      <c r="F36" s="20" t="str">
        <f>IFERROR(IF(DB!$C$12="","",VLOOKUP(KERESŐ!$A36,DB!$A$18:$L$169,9,0)),"")</f>
        <v/>
      </c>
      <c r="G36" s="20" t="str">
        <f>IFERROR(IF(DB!$C$12="","",VLOOKUP(KERESŐ!$A36,DB!$A$18:$L$169,10,0)),"")</f>
        <v/>
      </c>
      <c r="H36" s="20" t="str">
        <f>IFERROR(IF(DB!$C$12="","",VLOOKUP(KERESŐ!$A36,DB!$A$18:$L$169,11,0)),"")</f>
        <v/>
      </c>
    </row>
    <row r="37" spans="1:8" ht="85.5" customHeight="1" x14ac:dyDescent="0.25">
      <c r="A37" s="23" t="s">
        <v>759</v>
      </c>
      <c r="B37" s="24" t="str">
        <f>IFERROR(IF(DB!$C$12="","",VLOOKUP(KERESŐ!$A37,DB!$A$18:$L$169,4,0)),"")</f>
        <v/>
      </c>
      <c r="C37" s="19" t="str">
        <f>IFERROR(IF(DB!$C$12="","",VLOOKUP(KERESŐ!$A37,DB!$A$18:$L$169,5,0)),"")</f>
        <v/>
      </c>
      <c r="D37" s="20" t="str">
        <f>IFERROR(IF(DB!$C$12="","",VLOOKUP(KERESŐ!$A37,DB!$A$18:$L$169,6,0)),"")</f>
        <v/>
      </c>
      <c r="E37" s="20" t="str">
        <f>IFERROR(IF(DB!$C$12="","",VLOOKUP(KERESŐ!$A37,DB!$A$18:$L$169,8,0)),"")</f>
        <v/>
      </c>
      <c r="F37" s="20" t="str">
        <f>IFERROR(IF(DB!$C$12="","",VLOOKUP(KERESŐ!$A37,DB!$A$18:$L$169,9,0)),"")</f>
        <v/>
      </c>
      <c r="G37" s="20" t="str">
        <f>IFERROR(IF(DB!$C$12="","",VLOOKUP(KERESŐ!$A37,DB!$A$18:$L$169,10,0)),"")</f>
        <v/>
      </c>
      <c r="H37" s="20" t="str">
        <f>IFERROR(IF(DB!$C$12="","",VLOOKUP(KERESŐ!$A37,DB!$A$18:$L$169,11,0)),"")</f>
        <v/>
      </c>
    </row>
    <row r="38" spans="1:8" ht="85.5" customHeight="1" x14ac:dyDescent="0.25">
      <c r="A38" s="23" t="s">
        <v>760</v>
      </c>
      <c r="B38" s="24" t="str">
        <f>IFERROR(IF(DB!$C$12="","",VLOOKUP(KERESŐ!$A38,DB!$A$18:$L$169,4,0)),"")</f>
        <v/>
      </c>
      <c r="C38" s="19" t="str">
        <f>IFERROR(IF(DB!$C$12="","",VLOOKUP(KERESŐ!$A38,DB!$A$18:$L$169,5,0)),"")</f>
        <v/>
      </c>
      <c r="D38" s="20" t="str">
        <f>IFERROR(IF(DB!$C$12="","",VLOOKUP(KERESŐ!$A38,DB!$A$18:$L$169,6,0)),"")</f>
        <v/>
      </c>
      <c r="E38" s="20" t="str">
        <f>IFERROR(IF(DB!$C$12="","",VLOOKUP(KERESŐ!$A38,DB!$A$18:$L$169,8,0)),"")</f>
        <v/>
      </c>
      <c r="F38" s="20" t="str">
        <f>IFERROR(IF(DB!$C$12="","",VLOOKUP(KERESŐ!$A38,DB!$A$18:$L$169,9,0)),"")</f>
        <v/>
      </c>
      <c r="G38" s="20" t="str">
        <f>IFERROR(IF(DB!$C$12="","",VLOOKUP(KERESŐ!$A38,DB!$A$18:$L$169,10,0)),"")</f>
        <v/>
      </c>
      <c r="H38" s="20" t="str">
        <f>IFERROR(IF(DB!$C$12="","",VLOOKUP(KERESŐ!$A38,DB!$A$18:$L$169,11,0)),"")</f>
        <v/>
      </c>
    </row>
    <row r="39" spans="1:8" ht="85.5" customHeight="1" x14ac:dyDescent="0.25">
      <c r="A39" s="23" t="s">
        <v>761</v>
      </c>
      <c r="B39" s="24" t="str">
        <f>IFERROR(IF(DB!$C$12="","",VLOOKUP(KERESŐ!$A39,DB!$A$18:$L$169,4,0)),"")</f>
        <v/>
      </c>
      <c r="C39" s="19" t="str">
        <f>IFERROR(IF(DB!$C$12="","",VLOOKUP(KERESŐ!$A39,DB!$A$18:$L$169,5,0)),"")</f>
        <v/>
      </c>
      <c r="D39" s="20" t="str">
        <f>IFERROR(IF(DB!$C$12="","",VLOOKUP(KERESŐ!$A39,DB!$A$18:$L$169,6,0)),"")</f>
        <v/>
      </c>
      <c r="E39" s="20" t="str">
        <f>IFERROR(IF(DB!$C$12="","",VLOOKUP(KERESŐ!$A39,DB!$A$18:$L$169,8,0)),"")</f>
        <v/>
      </c>
      <c r="F39" s="20" t="str">
        <f>IFERROR(IF(DB!$C$12="","",VLOOKUP(KERESŐ!$A39,DB!$A$18:$L$169,9,0)),"")</f>
        <v/>
      </c>
      <c r="G39" s="20" t="str">
        <f>IFERROR(IF(DB!$C$12="","",VLOOKUP(KERESŐ!$A39,DB!$A$18:$L$169,10,0)),"")</f>
        <v/>
      </c>
      <c r="H39" s="20" t="str">
        <f>IFERROR(IF(DB!$C$12="","",VLOOKUP(KERESŐ!$A39,DB!$A$18:$L$169,11,0)),"")</f>
        <v/>
      </c>
    </row>
    <row r="40" spans="1:8" ht="85.5" customHeight="1" x14ac:dyDescent="0.25">
      <c r="A40" s="23" t="s">
        <v>762</v>
      </c>
      <c r="B40" s="24" t="str">
        <f>IFERROR(IF(DB!$C$12="","",VLOOKUP(KERESŐ!$A40,DB!$A$18:$L$169,4,0)),"")</f>
        <v/>
      </c>
      <c r="C40" s="19" t="str">
        <f>IFERROR(IF(DB!$C$12="","",VLOOKUP(KERESŐ!$A40,DB!$A$18:$L$169,5,0)),"")</f>
        <v/>
      </c>
      <c r="D40" s="20" t="str">
        <f>IFERROR(IF(DB!$C$12="","",VLOOKUP(KERESŐ!$A40,DB!$A$18:$L$169,6,0)),"")</f>
        <v/>
      </c>
      <c r="E40" s="20" t="str">
        <f>IFERROR(IF(DB!$C$12="","",VLOOKUP(KERESŐ!$A40,DB!$A$18:$L$169,8,0)),"")</f>
        <v/>
      </c>
      <c r="F40" s="20" t="str">
        <f>IFERROR(IF(DB!$C$12="","",VLOOKUP(KERESŐ!$A40,DB!$A$18:$L$169,9,0)),"")</f>
        <v/>
      </c>
      <c r="G40" s="20" t="str">
        <f>IFERROR(IF(DB!$C$12="","",VLOOKUP(KERESŐ!$A40,DB!$A$18:$L$169,10,0)),"")</f>
        <v/>
      </c>
      <c r="H40" s="20" t="str">
        <f>IFERROR(IF(DB!$C$12="","",VLOOKUP(KERESŐ!$A40,DB!$A$18:$L$169,11,0)),"")</f>
        <v/>
      </c>
    </row>
    <row r="41" spans="1:8" ht="85.5" customHeight="1" x14ac:dyDescent="0.25">
      <c r="A41" s="23" t="s">
        <v>763</v>
      </c>
      <c r="B41" s="24" t="str">
        <f>IFERROR(IF(DB!$C$12="","",VLOOKUP(KERESŐ!$A41,DB!$A$18:$L$169,4,0)),"")</f>
        <v/>
      </c>
      <c r="C41" s="19" t="str">
        <f>IFERROR(IF(DB!$C$12="","",VLOOKUP(KERESŐ!$A41,DB!$A$18:$L$169,5,0)),"")</f>
        <v/>
      </c>
      <c r="D41" s="20" t="str">
        <f>IFERROR(IF(DB!$C$12="","",VLOOKUP(KERESŐ!$A41,DB!$A$18:$L$169,6,0)),"")</f>
        <v/>
      </c>
      <c r="E41" s="20" t="str">
        <f>IFERROR(IF(DB!$C$12="","",VLOOKUP(KERESŐ!$A41,DB!$A$18:$L$169,8,0)),"")</f>
        <v/>
      </c>
      <c r="F41" s="20" t="str">
        <f>IFERROR(IF(DB!$C$12="","",VLOOKUP(KERESŐ!$A41,DB!$A$18:$L$169,9,0)),"")</f>
        <v/>
      </c>
      <c r="G41" s="20" t="str">
        <f>IFERROR(IF(DB!$C$12="","",VLOOKUP(KERESŐ!$A41,DB!$A$18:$L$169,10,0)),"")</f>
        <v/>
      </c>
      <c r="H41" s="20" t="str">
        <f>IFERROR(IF(DB!$C$12="","",VLOOKUP(KERESŐ!$A41,DB!$A$18:$L$169,11,0)),"")</f>
        <v/>
      </c>
    </row>
    <row r="42" spans="1:8" ht="85.5" customHeight="1" x14ac:dyDescent="0.25">
      <c r="A42" s="23" t="s">
        <v>764</v>
      </c>
      <c r="B42" s="24" t="str">
        <f>IFERROR(IF(DB!$C$12="","",VLOOKUP(KERESŐ!$A42,DB!$A$18:$L$169,4,0)),"")</f>
        <v/>
      </c>
      <c r="C42" s="19" t="str">
        <f>IFERROR(IF(DB!$C$12="","",VLOOKUP(KERESŐ!$A42,DB!$A$18:$L$169,5,0)),"")</f>
        <v/>
      </c>
      <c r="D42" s="20" t="str">
        <f>IFERROR(IF(DB!$C$12="","",VLOOKUP(KERESŐ!$A42,DB!$A$18:$L$169,6,0)),"")</f>
        <v/>
      </c>
      <c r="E42" s="20" t="str">
        <f>IFERROR(IF(DB!$C$12="","",VLOOKUP(KERESŐ!$A42,DB!$A$18:$L$169,8,0)),"")</f>
        <v/>
      </c>
      <c r="F42" s="20" t="str">
        <f>IFERROR(IF(DB!$C$12="","",VLOOKUP(KERESŐ!$A42,DB!$A$18:$L$169,9,0)),"")</f>
        <v/>
      </c>
      <c r="G42" s="20" t="str">
        <f>IFERROR(IF(DB!$C$12="","",VLOOKUP(KERESŐ!$A42,DB!$A$18:$L$169,10,0)),"")</f>
        <v/>
      </c>
      <c r="H42" s="20" t="str">
        <f>IFERROR(IF(DB!$C$12="","",VLOOKUP(KERESŐ!$A42,DB!$A$18:$L$169,11,0)),"")</f>
        <v/>
      </c>
    </row>
    <row r="43" spans="1:8" ht="85.5" customHeight="1" x14ac:dyDescent="0.25">
      <c r="A43" s="23" t="s">
        <v>765</v>
      </c>
      <c r="B43" s="24" t="str">
        <f>IFERROR(IF(DB!$C$12="","",VLOOKUP(KERESŐ!$A43,DB!$A$18:$L$169,4,0)),"")</f>
        <v/>
      </c>
      <c r="C43" s="19" t="str">
        <f>IFERROR(IF(DB!$C$12="","",VLOOKUP(KERESŐ!$A43,DB!$A$18:$L$169,5,0)),"")</f>
        <v/>
      </c>
      <c r="D43" s="20" t="str">
        <f>IFERROR(IF(DB!$C$12="","",VLOOKUP(KERESŐ!$A43,DB!$A$18:$L$169,6,0)),"")</f>
        <v/>
      </c>
      <c r="E43" s="20" t="str">
        <f>IFERROR(IF(DB!$C$12="","",VLOOKUP(KERESŐ!$A43,DB!$A$18:$L$169,8,0)),"")</f>
        <v/>
      </c>
      <c r="F43" s="20" t="str">
        <f>IFERROR(IF(DB!$C$12="","",VLOOKUP(KERESŐ!$A43,DB!$A$18:$L$169,9,0)),"")</f>
        <v/>
      </c>
      <c r="G43" s="20" t="str">
        <f>IFERROR(IF(DB!$C$12="","",VLOOKUP(KERESŐ!$A43,DB!$A$18:$L$169,10,0)),"")</f>
        <v/>
      </c>
      <c r="H43" s="20" t="str">
        <f>IFERROR(IF(DB!$C$12="","",VLOOKUP(KERESŐ!$A43,DB!$A$18:$L$169,11,0)),"")</f>
        <v/>
      </c>
    </row>
    <row r="44" spans="1:8" ht="85.5" customHeight="1" x14ac:dyDescent="0.25">
      <c r="A44" s="23" t="s">
        <v>766</v>
      </c>
      <c r="B44" s="24" t="str">
        <f>IFERROR(IF(DB!$C$12="","",VLOOKUP(KERESŐ!$A44,DB!$A$18:$L$169,4,0)),"")</f>
        <v/>
      </c>
      <c r="C44" s="19" t="str">
        <f>IFERROR(IF(DB!$C$12="","",VLOOKUP(KERESŐ!$A44,DB!$A$18:$L$169,5,0)),"")</f>
        <v/>
      </c>
      <c r="D44" s="20" t="str">
        <f>IFERROR(IF(DB!$C$12="","",VLOOKUP(KERESŐ!$A44,DB!$A$18:$L$169,6,0)),"")</f>
        <v/>
      </c>
      <c r="E44" s="20" t="str">
        <f>IFERROR(IF(DB!$C$12="","",VLOOKUP(KERESŐ!$A44,DB!$A$18:$L$169,8,0)),"")</f>
        <v/>
      </c>
      <c r="F44" s="20" t="str">
        <f>IFERROR(IF(DB!$C$12="","",VLOOKUP(KERESŐ!$A44,DB!$A$18:$L$169,9,0)),"")</f>
        <v/>
      </c>
      <c r="G44" s="20" t="str">
        <f>IFERROR(IF(DB!$C$12="","",VLOOKUP(KERESŐ!$A44,DB!$A$18:$L$169,10,0)),"")</f>
        <v/>
      </c>
      <c r="H44" s="20" t="str">
        <f>IFERROR(IF(DB!$C$12="","",VLOOKUP(KERESŐ!$A44,DB!$A$18:$L$169,11,0)),"")</f>
        <v/>
      </c>
    </row>
    <row r="45" spans="1:8" ht="85.5" customHeight="1" x14ac:dyDescent="0.25">
      <c r="A45" s="23" t="s">
        <v>767</v>
      </c>
      <c r="B45" s="24" t="str">
        <f>IFERROR(IF(DB!$C$12="","",VLOOKUP(KERESŐ!$A45,DB!$A$18:$L$169,4,0)),"")</f>
        <v/>
      </c>
      <c r="C45" s="19" t="str">
        <f>IFERROR(IF(DB!$C$12="","",VLOOKUP(KERESŐ!$A45,DB!$A$18:$L$169,5,0)),"")</f>
        <v/>
      </c>
      <c r="D45" s="20" t="str">
        <f>IFERROR(IF(DB!$C$12="","",VLOOKUP(KERESŐ!$A45,DB!$A$18:$L$169,6,0)),"")</f>
        <v/>
      </c>
      <c r="E45" s="20" t="str">
        <f>IFERROR(IF(DB!$C$12="","",VLOOKUP(KERESŐ!$A45,DB!$A$18:$L$169,8,0)),"")</f>
        <v/>
      </c>
      <c r="F45" s="20" t="str">
        <f>IFERROR(IF(DB!$C$12="","",VLOOKUP(KERESŐ!$A45,DB!$A$18:$L$169,9,0)),"")</f>
        <v/>
      </c>
      <c r="G45" s="20" t="str">
        <f>IFERROR(IF(DB!$C$12="","",VLOOKUP(KERESŐ!$A45,DB!$A$18:$L$169,10,0)),"")</f>
        <v/>
      </c>
      <c r="H45" s="20" t="str">
        <f>IFERROR(IF(DB!$C$12="","",VLOOKUP(KERESŐ!$A45,DB!$A$18:$L$169,11,0)),"")</f>
        <v/>
      </c>
    </row>
    <row r="46" spans="1:8" ht="85.5" customHeight="1" x14ac:dyDescent="0.25">
      <c r="A46" s="23" t="s">
        <v>768</v>
      </c>
      <c r="B46" s="24" t="str">
        <f>IFERROR(IF(DB!$C$12="","",VLOOKUP(KERESŐ!$A46,DB!$A$18:$L$169,4,0)),"")</f>
        <v/>
      </c>
      <c r="C46" s="19" t="str">
        <f>IFERROR(IF(DB!$C$12="","",VLOOKUP(KERESŐ!$A46,DB!$A$18:$L$169,5,0)),"")</f>
        <v/>
      </c>
      <c r="D46" s="20" t="str">
        <f>IFERROR(IF(DB!$C$12="","",VLOOKUP(KERESŐ!$A46,DB!$A$18:$L$169,6,0)),"")</f>
        <v/>
      </c>
      <c r="E46" s="20" t="str">
        <f>IFERROR(IF(DB!$C$12="","",VLOOKUP(KERESŐ!$A46,DB!$A$18:$L$169,8,0)),"")</f>
        <v/>
      </c>
      <c r="F46" s="20" t="str">
        <f>IFERROR(IF(DB!$C$12="","",VLOOKUP(KERESŐ!$A46,DB!$A$18:$L$169,9,0)),"")</f>
        <v/>
      </c>
      <c r="G46" s="20" t="str">
        <f>IFERROR(IF(DB!$C$12="","",VLOOKUP(KERESŐ!$A46,DB!$A$18:$L$169,10,0)),"")</f>
        <v/>
      </c>
      <c r="H46" s="20" t="str">
        <f>IFERROR(IF(DB!$C$12="","",VLOOKUP(KERESŐ!$A46,DB!$A$18:$L$169,11,0)),"")</f>
        <v/>
      </c>
    </row>
    <row r="47" spans="1:8" ht="85.5" customHeight="1" x14ac:dyDescent="0.25">
      <c r="A47" s="23" t="s">
        <v>769</v>
      </c>
      <c r="B47" s="24" t="str">
        <f>IFERROR(IF(DB!$C$12="","",VLOOKUP(KERESŐ!$A47,DB!$A$18:$L$169,4,0)),"")</f>
        <v/>
      </c>
      <c r="C47" s="19" t="str">
        <f>IFERROR(IF(DB!$C$12="","",VLOOKUP(KERESŐ!$A47,DB!$A$18:$L$169,5,0)),"")</f>
        <v/>
      </c>
      <c r="D47" s="20" t="str">
        <f>IFERROR(IF(DB!$C$12="","",VLOOKUP(KERESŐ!$A47,DB!$A$18:$L$169,6,0)),"")</f>
        <v/>
      </c>
      <c r="E47" s="20" t="str">
        <f>IFERROR(IF(DB!$C$12="","",VLOOKUP(KERESŐ!$A47,DB!$A$18:$L$169,8,0)),"")</f>
        <v/>
      </c>
      <c r="F47" s="20" t="str">
        <f>IFERROR(IF(DB!$C$12="","",VLOOKUP(KERESŐ!$A47,DB!$A$18:$L$169,9,0)),"")</f>
        <v/>
      </c>
      <c r="G47" s="20" t="str">
        <f>IFERROR(IF(DB!$C$12="","",VLOOKUP(KERESŐ!$A47,DB!$A$18:$L$169,10,0)),"")</f>
        <v/>
      </c>
      <c r="H47" s="20" t="str">
        <f>IFERROR(IF(DB!$C$12="","",VLOOKUP(KERESŐ!$A47,DB!$A$18:$L$169,11,0)),"")</f>
        <v/>
      </c>
    </row>
    <row r="48" spans="1:8" ht="85.5" customHeight="1" x14ac:dyDescent="0.25">
      <c r="A48" s="23" t="s">
        <v>770</v>
      </c>
      <c r="B48" s="24" t="str">
        <f>IFERROR(IF(DB!$C$12="","",VLOOKUP(KERESŐ!$A48,DB!$A$18:$L$169,4,0)),"")</f>
        <v/>
      </c>
      <c r="C48" s="19" t="str">
        <f>IFERROR(IF(DB!$C$12="","",VLOOKUP(KERESŐ!$A48,DB!$A$18:$L$169,5,0)),"")</f>
        <v/>
      </c>
      <c r="D48" s="20" t="str">
        <f>IFERROR(IF(DB!$C$12="","",VLOOKUP(KERESŐ!$A48,DB!$A$18:$L$169,6,0)),"")</f>
        <v/>
      </c>
      <c r="E48" s="20" t="str">
        <f>IFERROR(IF(DB!$C$12="","",VLOOKUP(KERESŐ!$A48,DB!$A$18:$L$169,8,0)),"")</f>
        <v/>
      </c>
      <c r="F48" s="20" t="str">
        <f>IFERROR(IF(DB!$C$12="","",VLOOKUP(KERESŐ!$A48,DB!$A$18:$L$169,9,0)),"")</f>
        <v/>
      </c>
      <c r="G48" s="20" t="str">
        <f>IFERROR(IF(DB!$C$12="","",VLOOKUP(KERESŐ!$A48,DB!$A$18:$L$169,10,0)),"")</f>
        <v/>
      </c>
      <c r="H48" s="20" t="str">
        <f>IFERROR(IF(DB!$C$12="","",VLOOKUP(KERESŐ!$A48,DB!$A$18:$L$169,11,0)),"")</f>
        <v/>
      </c>
    </row>
    <row r="49" spans="1:8" ht="85.5" customHeight="1" x14ac:dyDescent="0.25">
      <c r="A49" s="23" t="s">
        <v>771</v>
      </c>
      <c r="B49" s="24" t="str">
        <f>IFERROR(IF(DB!$C$12="","",VLOOKUP(KERESŐ!$A49,DB!$A$18:$L$169,4,0)),"")</f>
        <v/>
      </c>
      <c r="C49" s="19" t="str">
        <f>IFERROR(IF(DB!$C$12="","",VLOOKUP(KERESŐ!$A49,DB!$A$18:$L$169,5,0)),"")</f>
        <v/>
      </c>
      <c r="D49" s="20" t="str">
        <f>IFERROR(IF(DB!$C$12="","",VLOOKUP(KERESŐ!$A49,DB!$A$18:$L$169,6,0)),"")</f>
        <v/>
      </c>
      <c r="E49" s="20" t="str">
        <f>IFERROR(IF(DB!$C$12="","",VLOOKUP(KERESŐ!$A49,DB!$A$18:$L$169,8,0)),"")</f>
        <v/>
      </c>
      <c r="F49" s="20" t="str">
        <f>IFERROR(IF(DB!$C$12="","",VLOOKUP(KERESŐ!$A49,DB!$A$18:$L$169,9,0)),"")</f>
        <v/>
      </c>
      <c r="G49" s="20" t="str">
        <f>IFERROR(IF(DB!$C$12="","",VLOOKUP(KERESŐ!$A49,DB!$A$18:$L$169,10,0)),"")</f>
        <v/>
      </c>
      <c r="H49" s="20" t="str">
        <f>IFERROR(IF(DB!$C$12="","",VLOOKUP(KERESŐ!$A49,DB!$A$18:$L$169,11,0)),"")</f>
        <v/>
      </c>
    </row>
    <row r="50" spans="1:8" ht="85.5" customHeight="1" x14ac:dyDescent="0.25">
      <c r="A50" s="23" t="s">
        <v>772</v>
      </c>
      <c r="B50" s="24" t="str">
        <f>IFERROR(IF(DB!$C$12="","",VLOOKUP(KERESŐ!$A50,DB!$A$18:$L$169,4,0)),"")</f>
        <v/>
      </c>
      <c r="C50" s="19" t="str">
        <f>IFERROR(IF(DB!$C$12="","",VLOOKUP(KERESŐ!$A50,DB!$A$18:$L$169,5,0)),"")</f>
        <v/>
      </c>
      <c r="D50" s="20" t="str">
        <f>IFERROR(IF(DB!$C$12="","",VLOOKUP(KERESŐ!$A50,DB!$A$18:$L$169,6,0)),"")</f>
        <v/>
      </c>
      <c r="E50" s="20" t="str">
        <f>IFERROR(IF(DB!$C$12="","",VLOOKUP(KERESŐ!$A50,DB!$A$18:$L$169,8,0)),"")</f>
        <v/>
      </c>
      <c r="F50" s="20" t="str">
        <f>IFERROR(IF(DB!$C$12="","",VLOOKUP(KERESŐ!$A50,DB!$A$18:$L$169,9,0)),"")</f>
        <v/>
      </c>
      <c r="G50" s="20" t="str">
        <f>IFERROR(IF(DB!$C$12="","",VLOOKUP(KERESŐ!$A50,DB!$A$18:$L$169,10,0)),"")</f>
        <v/>
      </c>
      <c r="H50" s="20" t="str">
        <f>IFERROR(IF(DB!$C$12="","",VLOOKUP(KERESŐ!$A50,DB!$A$18:$L$169,11,0)),"")</f>
        <v/>
      </c>
    </row>
    <row r="51" spans="1:8" ht="85.5" customHeight="1" x14ac:dyDescent="0.25">
      <c r="A51" s="23" t="s">
        <v>773</v>
      </c>
      <c r="B51" s="24" t="str">
        <f>IFERROR(IF(DB!$C$12="","",VLOOKUP(KERESŐ!$A51,DB!$A$18:$L$169,4,0)),"")</f>
        <v/>
      </c>
      <c r="C51" s="19" t="str">
        <f>IFERROR(IF(DB!$C$12="","",VLOOKUP(KERESŐ!$A51,DB!$A$18:$L$169,5,0)),"")</f>
        <v/>
      </c>
      <c r="D51" s="20" t="str">
        <f>IFERROR(IF(DB!$C$12="","",VLOOKUP(KERESŐ!$A51,DB!$A$18:$L$169,6,0)),"")</f>
        <v/>
      </c>
      <c r="E51" s="20" t="str">
        <f>IFERROR(IF(DB!$C$12="","",VLOOKUP(KERESŐ!$A51,DB!$A$18:$L$169,8,0)),"")</f>
        <v/>
      </c>
      <c r="F51" s="20" t="str">
        <f>IFERROR(IF(DB!$C$12="","",VLOOKUP(KERESŐ!$A51,DB!$A$18:$L$169,9,0)),"")</f>
        <v/>
      </c>
      <c r="G51" s="20" t="str">
        <f>IFERROR(IF(DB!$C$12="","",VLOOKUP(KERESŐ!$A51,DB!$A$18:$L$169,10,0)),"")</f>
        <v/>
      </c>
      <c r="H51" s="20" t="str">
        <f>IFERROR(IF(DB!$C$12="","",VLOOKUP(KERESŐ!$A51,DB!$A$18:$L$169,11,0)),"")</f>
        <v/>
      </c>
    </row>
    <row r="52" spans="1:8" ht="85.5" customHeight="1" x14ac:dyDescent="0.25">
      <c r="A52" s="23" t="s">
        <v>774</v>
      </c>
      <c r="B52" s="24" t="str">
        <f>IFERROR(IF(DB!$C$12="","",VLOOKUP(KERESŐ!$A52,DB!$A$18:$L$169,4,0)),"")</f>
        <v/>
      </c>
      <c r="C52" s="19" t="str">
        <f>IFERROR(IF(DB!$C$12="","",VLOOKUP(KERESŐ!$A52,DB!$A$18:$L$169,5,0)),"")</f>
        <v/>
      </c>
      <c r="D52" s="20" t="str">
        <f>IFERROR(IF(DB!$C$12="","",VLOOKUP(KERESŐ!$A52,DB!$A$18:$L$169,6,0)),"")</f>
        <v/>
      </c>
      <c r="E52" s="20" t="str">
        <f>IFERROR(IF(DB!$C$12="","",VLOOKUP(KERESŐ!$A52,DB!$A$18:$L$169,8,0)),"")</f>
        <v/>
      </c>
      <c r="F52" s="20" t="str">
        <f>IFERROR(IF(DB!$C$12="","",VLOOKUP(KERESŐ!$A52,DB!$A$18:$L$169,9,0)),"")</f>
        <v/>
      </c>
      <c r="G52" s="20" t="str">
        <f>IFERROR(IF(DB!$C$12="","",VLOOKUP(KERESŐ!$A52,DB!$A$18:$L$169,10,0)),"")</f>
        <v/>
      </c>
      <c r="H52" s="20" t="str">
        <f>IFERROR(IF(DB!$C$12="","",VLOOKUP(KERESŐ!$A52,DB!$A$18:$L$169,11,0)),"")</f>
        <v/>
      </c>
    </row>
    <row r="53" spans="1:8" ht="85.5" customHeight="1" x14ac:dyDescent="0.25">
      <c r="A53" s="23" t="s">
        <v>775</v>
      </c>
      <c r="B53" s="24" t="str">
        <f>IFERROR(IF(DB!$C$12="","",VLOOKUP(KERESŐ!$A53,DB!$A$18:$L$169,4,0)),"")</f>
        <v/>
      </c>
      <c r="C53" s="19" t="str">
        <f>IFERROR(IF(DB!$C$12="","",VLOOKUP(KERESŐ!$A53,DB!$A$18:$L$169,5,0)),"")</f>
        <v/>
      </c>
      <c r="D53" s="20" t="str">
        <f>IFERROR(IF(DB!$C$12="","",VLOOKUP(KERESŐ!$A53,DB!$A$18:$L$169,6,0)),"")</f>
        <v/>
      </c>
      <c r="E53" s="20" t="str">
        <f>IFERROR(IF(DB!$C$12="","",VLOOKUP(KERESŐ!$A53,DB!$A$18:$L$169,8,0)),"")</f>
        <v/>
      </c>
      <c r="F53" s="20" t="str">
        <f>IFERROR(IF(DB!$C$12="","",VLOOKUP(KERESŐ!$A53,DB!$A$18:$L$169,9,0)),"")</f>
        <v/>
      </c>
      <c r="G53" s="20" t="str">
        <f>IFERROR(IF(DB!$C$12="","",VLOOKUP(KERESŐ!$A53,DB!$A$18:$L$169,10,0)),"")</f>
        <v/>
      </c>
      <c r="H53" s="20" t="str">
        <f>IFERROR(IF(DB!$C$12="","",VLOOKUP(KERESŐ!$A53,DB!$A$18:$L$169,11,0)),"")</f>
        <v/>
      </c>
    </row>
    <row r="54" spans="1:8" ht="85.5" customHeight="1" x14ac:dyDescent="0.25">
      <c r="A54" s="23" t="s">
        <v>776</v>
      </c>
      <c r="B54" s="24" t="str">
        <f>IFERROR(IF(DB!$C$12="","",VLOOKUP(KERESŐ!$A54,DB!$A$18:$L$169,4,0)),"")</f>
        <v/>
      </c>
      <c r="C54" s="19" t="str">
        <f>IFERROR(IF(DB!$C$12="","",VLOOKUP(KERESŐ!$A54,DB!$A$18:$L$169,5,0)),"")</f>
        <v/>
      </c>
      <c r="D54" s="20" t="str">
        <f>IFERROR(IF(DB!$C$12="","",VLOOKUP(KERESŐ!$A54,DB!$A$18:$L$169,6,0)),"")</f>
        <v/>
      </c>
      <c r="E54" s="20" t="str">
        <f>IFERROR(IF(DB!$C$12="","",VLOOKUP(KERESŐ!$A54,DB!$A$18:$L$169,8,0)),"")</f>
        <v/>
      </c>
      <c r="F54" s="20" t="str">
        <f>IFERROR(IF(DB!$C$12="","",VLOOKUP(KERESŐ!$A54,DB!$A$18:$L$169,9,0)),"")</f>
        <v/>
      </c>
      <c r="G54" s="20" t="str">
        <f>IFERROR(IF(DB!$C$12="","",VLOOKUP(KERESŐ!$A54,DB!$A$18:$L$169,10,0)),"")</f>
        <v/>
      </c>
      <c r="H54" s="20" t="str">
        <f>IFERROR(IF(DB!$C$12="","",VLOOKUP(KERESŐ!$A54,DB!$A$18:$L$169,11,0)),"")</f>
        <v/>
      </c>
    </row>
    <row r="55" spans="1:8" ht="85.5" customHeight="1" x14ac:dyDescent="0.25">
      <c r="A55" s="23" t="s">
        <v>777</v>
      </c>
      <c r="B55" s="24" t="str">
        <f>IFERROR(IF(DB!$C$12="","",VLOOKUP(KERESŐ!$A55,DB!$A$18:$L$169,4,0)),"")</f>
        <v/>
      </c>
      <c r="C55" s="19" t="str">
        <f>IFERROR(IF(DB!$C$12="","",VLOOKUP(KERESŐ!$A55,DB!$A$18:$L$169,5,0)),"")</f>
        <v/>
      </c>
      <c r="D55" s="20" t="str">
        <f>IFERROR(IF(DB!$C$12="","",VLOOKUP(KERESŐ!$A55,DB!$A$18:$L$169,6,0)),"")</f>
        <v/>
      </c>
      <c r="E55" s="20" t="str">
        <f>IFERROR(IF(DB!$C$12="","",VLOOKUP(KERESŐ!$A55,DB!$A$18:$L$169,8,0)),"")</f>
        <v/>
      </c>
      <c r="F55" s="20" t="str">
        <f>IFERROR(IF(DB!$C$12="","",VLOOKUP(KERESŐ!$A55,DB!$A$18:$L$169,9,0)),"")</f>
        <v/>
      </c>
      <c r="G55" s="20" t="str">
        <f>IFERROR(IF(DB!$C$12="","",VLOOKUP(KERESŐ!$A55,DB!$A$18:$L$169,10,0)),"")</f>
        <v/>
      </c>
      <c r="H55" s="20" t="str">
        <f>IFERROR(IF(DB!$C$12="","",VLOOKUP(KERESŐ!$A55,DB!$A$18:$L$169,11,0)),"")</f>
        <v/>
      </c>
    </row>
    <row r="56" spans="1:8" ht="85.5" customHeight="1" x14ac:dyDescent="0.25">
      <c r="A56" s="23" t="s">
        <v>778</v>
      </c>
      <c r="B56" s="24" t="str">
        <f>IFERROR(IF(DB!$C$12="","",VLOOKUP(KERESŐ!$A56,DB!$A$18:$L$169,4,0)),"")</f>
        <v/>
      </c>
      <c r="C56" s="19" t="str">
        <f>IFERROR(IF(DB!$C$12="","",VLOOKUP(KERESŐ!$A56,DB!$A$18:$L$169,5,0)),"")</f>
        <v/>
      </c>
      <c r="D56" s="20" t="str">
        <f>IFERROR(IF(DB!$C$12="","",VLOOKUP(KERESŐ!$A56,DB!$A$18:$L$169,6,0)),"")</f>
        <v/>
      </c>
      <c r="E56" s="20" t="str">
        <f>IFERROR(IF(DB!$C$12="","",VLOOKUP(KERESŐ!$A56,DB!$A$18:$L$169,8,0)),"")</f>
        <v/>
      </c>
      <c r="F56" s="20" t="str">
        <f>IFERROR(IF(DB!$C$12="","",VLOOKUP(KERESŐ!$A56,DB!$A$18:$L$169,9,0)),"")</f>
        <v/>
      </c>
      <c r="G56" s="20" t="str">
        <f>IFERROR(IF(DB!$C$12="","",VLOOKUP(KERESŐ!$A56,DB!$A$18:$L$169,10,0)),"")</f>
        <v/>
      </c>
      <c r="H56" s="20" t="str">
        <f>IFERROR(IF(DB!$C$12="","",VLOOKUP(KERESŐ!$A56,DB!$A$18:$L$169,11,0)),"")</f>
        <v/>
      </c>
    </row>
    <row r="57" spans="1:8" ht="85.5" customHeight="1" x14ac:dyDescent="0.25">
      <c r="A57" s="23" t="s">
        <v>779</v>
      </c>
      <c r="B57" s="24" t="str">
        <f>IFERROR(IF(DB!$C$12="","",VLOOKUP(KERESŐ!$A57,DB!$A$18:$L$169,4,0)),"")</f>
        <v/>
      </c>
      <c r="C57" s="19" t="str">
        <f>IFERROR(IF(DB!$C$12="","",VLOOKUP(KERESŐ!$A57,DB!$A$18:$L$169,5,0)),"")</f>
        <v/>
      </c>
      <c r="D57" s="20" t="str">
        <f>IFERROR(IF(DB!$C$12="","",VLOOKUP(KERESŐ!$A57,DB!$A$18:$L$169,6,0)),"")</f>
        <v/>
      </c>
      <c r="E57" s="20" t="str">
        <f>IFERROR(IF(DB!$C$12="","",VLOOKUP(KERESŐ!$A57,DB!$A$18:$L$169,8,0)),"")</f>
        <v/>
      </c>
      <c r="F57" s="20" t="str">
        <f>IFERROR(IF(DB!$C$12="","",VLOOKUP(KERESŐ!$A57,DB!$A$18:$L$169,9,0)),"")</f>
        <v/>
      </c>
      <c r="G57" s="20" t="str">
        <f>IFERROR(IF(DB!$C$12="","",VLOOKUP(KERESŐ!$A57,DB!$A$18:$L$169,10,0)),"")</f>
        <v/>
      </c>
      <c r="H57" s="20" t="str">
        <f>IFERROR(IF(DB!$C$12="","",VLOOKUP(KERESŐ!$A57,DB!$A$18:$L$169,11,0)),"")</f>
        <v/>
      </c>
    </row>
    <row r="58" spans="1:8" ht="85.5" customHeight="1" x14ac:dyDescent="0.25">
      <c r="A58" s="23" t="s">
        <v>780</v>
      </c>
      <c r="B58" s="24" t="str">
        <f>IFERROR(IF(DB!$C$12="","",VLOOKUP(KERESŐ!$A58,DB!$A$18:$L$169,4,0)),"")</f>
        <v/>
      </c>
      <c r="C58" s="19" t="str">
        <f>IFERROR(IF(DB!$C$12="","",VLOOKUP(KERESŐ!$A58,DB!$A$18:$L$169,5,0)),"")</f>
        <v/>
      </c>
      <c r="D58" s="20" t="str">
        <f>IFERROR(IF(DB!$C$12="","",VLOOKUP(KERESŐ!$A58,DB!$A$18:$L$169,6,0)),"")</f>
        <v/>
      </c>
      <c r="E58" s="20" t="str">
        <f>IFERROR(IF(DB!$C$12="","",VLOOKUP(KERESŐ!$A58,DB!$A$18:$L$169,8,0)),"")</f>
        <v/>
      </c>
      <c r="F58" s="20" t="str">
        <f>IFERROR(IF(DB!$C$12="","",VLOOKUP(KERESŐ!$A58,DB!$A$18:$L$169,9,0)),"")</f>
        <v/>
      </c>
      <c r="G58" s="20" t="str">
        <f>IFERROR(IF(DB!$C$12="","",VLOOKUP(KERESŐ!$A58,DB!$A$18:$L$169,10,0)),"")</f>
        <v/>
      </c>
      <c r="H58" s="20" t="str">
        <f>IFERROR(IF(DB!$C$12="","",VLOOKUP(KERESŐ!$A58,DB!$A$18:$L$169,11,0)),"")</f>
        <v/>
      </c>
    </row>
    <row r="59" spans="1:8" ht="85.5" customHeight="1" x14ac:dyDescent="0.25">
      <c r="A59" s="23" t="s">
        <v>781</v>
      </c>
      <c r="B59" s="24" t="str">
        <f>IFERROR(IF(DB!$C$12="","",VLOOKUP(KERESŐ!$A59,DB!$A$18:$L$169,4,0)),"")</f>
        <v/>
      </c>
      <c r="C59" s="19" t="str">
        <f>IFERROR(IF(DB!$C$12="","",VLOOKUP(KERESŐ!$A59,DB!$A$18:$L$169,5,0)),"")</f>
        <v/>
      </c>
      <c r="D59" s="20" t="str">
        <f>IFERROR(IF(DB!$C$12="","",VLOOKUP(KERESŐ!$A59,DB!$A$18:$L$169,6,0)),"")</f>
        <v/>
      </c>
      <c r="E59" s="20" t="str">
        <f>IFERROR(IF(DB!$C$12="","",VLOOKUP(KERESŐ!$A59,DB!$A$18:$L$169,8,0)),"")</f>
        <v/>
      </c>
      <c r="F59" s="20" t="str">
        <f>IFERROR(IF(DB!$C$12="","",VLOOKUP(KERESŐ!$A59,DB!$A$18:$L$169,9,0)),"")</f>
        <v/>
      </c>
      <c r="G59" s="20" t="str">
        <f>IFERROR(IF(DB!$C$12="","",VLOOKUP(KERESŐ!$A59,DB!$A$18:$L$169,10,0)),"")</f>
        <v/>
      </c>
      <c r="H59" s="20" t="str">
        <f>IFERROR(IF(DB!$C$12="","",VLOOKUP(KERESŐ!$A59,DB!$A$18:$L$169,11,0)),"")</f>
        <v/>
      </c>
    </row>
    <row r="60" spans="1:8" ht="85.5" customHeight="1" x14ac:dyDescent="0.25">
      <c r="A60" s="23" t="s">
        <v>782</v>
      </c>
      <c r="B60" s="24" t="str">
        <f>IFERROR(IF(DB!$C$12="","",VLOOKUP(KERESŐ!$A60,DB!$A$18:$L$169,4,0)),"")</f>
        <v/>
      </c>
      <c r="C60" s="19" t="str">
        <f>IFERROR(IF(DB!$C$12="","",VLOOKUP(KERESŐ!$A60,DB!$A$18:$L$169,5,0)),"")</f>
        <v/>
      </c>
      <c r="D60" s="20" t="str">
        <f>IFERROR(IF(DB!$C$12="","",VLOOKUP(KERESŐ!$A60,DB!$A$18:$L$169,6,0)),"")</f>
        <v/>
      </c>
      <c r="E60" s="20" t="str">
        <f>IFERROR(IF(DB!$C$12="","",VLOOKUP(KERESŐ!$A60,DB!$A$18:$L$169,8,0)),"")</f>
        <v/>
      </c>
      <c r="F60" s="20" t="str">
        <f>IFERROR(IF(DB!$C$12="","",VLOOKUP(KERESŐ!$A60,DB!$A$18:$L$169,9,0)),"")</f>
        <v/>
      </c>
      <c r="G60" s="20" t="str">
        <f>IFERROR(IF(DB!$C$12="","",VLOOKUP(KERESŐ!$A60,DB!$A$18:$L$169,10,0)),"")</f>
        <v/>
      </c>
      <c r="H60" s="20" t="str">
        <f>IFERROR(IF(DB!$C$12="","",VLOOKUP(KERESŐ!$A60,DB!$A$18:$L$169,11,0)),"")</f>
        <v/>
      </c>
    </row>
    <row r="61" spans="1:8" ht="85.5" customHeight="1" x14ac:dyDescent="0.25">
      <c r="A61" s="23" t="s">
        <v>783</v>
      </c>
      <c r="B61" s="24" t="str">
        <f>IFERROR(IF(DB!$C$12="","",VLOOKUP(KERESŐ!$A61,DB!$A$18:$L$169,4,0)),"")</f>
        <v/>
      </c>
      <c r="C61" s="19" t="str">
        <f>IFERROR(IF(DB!$C$12="","",VLOOKUP(KERESŐ!$A61,DB!$A$18:$L$169,5,0)),"")</f>
        <v/>
      </c>
      <c r="D61" s="20" t="str">
        <f>IFERROR(IF(DB!$C$12="","",VLOOKUP(KERESŐ!$A61,DB!$A$18:$L$169,6,0)),"")</f>
        <v/>
      </c>
      <c r="E61" s="20" t="str">
        <f>IFERROR(IF(DB!$C$12="","",VLOOKUP(KERESŐ!$A61,DB!$A$18:$L$169,8,0)),"")</f>
        <v/>
      </c>
      <c r="F61" s="20" t="str">
        <f>IFERROR(IF(DB!$C$12="","",VLOOKUP(KERESŐ!$A61,DB!$A$18:$L$169,9,0)),"")</f>
        <v/>
      </c>
      <c r="G61" s="20" t="str">
        <f>IFERROR(IF(DB!$C$12="","",VLOOKUP(KERESŐ!$A61,DB!$A$18:$L$169,10,0)),"")</f>
        <v/>
      </c>
      <c r="H61" s="20" t="str">
        <f>IFERROR(IF(DB!$C$12="","",VLOOKUP(KERESŐ!$A61,DB!$A$18:$L$169,11,0)),"")</f>
        <v/>
      </c>
    </row>
    <row r="62" spans="1:8" ht="85.5" customHeight="1" x14ac:dyDescent="0.25">
      <c r="A62" s="23" t="s">
        <v>784</v>
      </c>
      <c r="B62" s="24" t="str">
        <f>IFERROR(IF(DB!$C$12="","",VLOOKUP(KERESŐ!$A62,DB!$A$18:$L$169,4,0)),"")</f>
        <v/>
      </c>
      <c r="C62" s="19" t="str">
        <f>IFERROR(IF(DB!$C$12="","",VLOOKUP(KERESŐ!$A62,DB!$A$18:$L$169,5,0)),"")</f>
        <v/>
      </c>
      <c r="D62" s="20" t="str">
        <f>IFERROR(IF(DB!$C$12="","",VLOOKUP(KERESŐ!$A62,DB!$A$18:$L$169,6,0)),"")</f>
        <v/>
      </c>
      <c r="E62" s="20" t="str">
        <f>IFERROR(IF(DB!$C$12="","",VLOOKUP(KERESŐ!$A62,DB!$A$18:$L$169,8,0)),"")</f>
        <v/>
      </c>
      <c r="F62" s="20" t="str">
        <f>IFERROR(IF(DB!$C$12="","",VLOOKUP(KERESŐ!$A62,DB!$A$18:$L$169,9,0)),"")</f>
        <v/>
      </c>
      <c r="G62" s="20" t="str">
        <f>IFERROR(IF(DB!$C$12="","",VLOOKUP(KERESŐ!$A62,DB!$A$18:$L$169,10,0)),"")</f>
        <v/>
      </c>
      <c r="H62" s="20" t="str">
        <f>IFERROR(IF(DB!$C$12="","",VLOOKUP(KERESŐ!$A62,DB!$A$18:$L$169,11,0)),"")</f>
        <v/>
      </c>
    </row>
    <row r="63" spans="1:8" ht="85.5" customHeight="1" x14ac:dyDescent="0.25">
      <c r="A63" s="23" t="s">
        <v>785</v>
      </c>
      <c r="B63" s="24" t="str">
        <f>IFERROR(IF(DB!$C$12="","",VLOOKUP(KERESŐ!$A63,DB!$A$18:$L$169,4,0)),"")</f>
        <v/>
      </c>
      <c r="C63" s="19" t="str">
        <f>IFERROR(IF(DB!$C$12="","",VLOOKUP(KERESŐ!$A63,DB!$A$18:$L$169,5,0)),"")</f>
        <v/>
      </c>
      <c r="D63" s="20" t="str">
        <f>IFERROR(IF(DB!$C$12="","",VLOOKUP(KERESŐ!$A63,DB!$A$18:$L$169,6,0)),"")</f>
        <v/>
      </c>
      <c r="E63" s="20" t="str">
        <f>IFERROR(IF(DB!$C$12="","",VLOOKUP(KERESŐ!$A63,DB!$A$18:$L$169,8,0)),"")</f>
        <v/>
      </c>
      <c r="F63" s="20" t="str">
        <f>IFERROR(IF(DB!$C$12="","",VLOOKUP(KERESŐ!$A63,DB!$A$18:$L$169,9,0)),"")</f>
        <v/>
      </c>
      <c r="G63" s="20" t="str">
        <f>IFERROR(IF(DB!$C$12="","",VLOOKUP(KERESŐ!$A63,DB!$A$18:$L$169,10,0)),"")</f>
        <v/>
      </c>
      <c r="H63" s="20" t="str">
        <f>IFERROR(IF(DB!$C$12="","",VLOOKUP(KERESŐ!$A63,DB!$A$18:$L$169,11,0)),"")</f>
        <v/>
      </c>
    </row>
    <row r="64" spans="1:8" ht="85.5" customHeight="1" x14ac:dyDescent="0.25">
      <c r="A64" s="23" t="s">
        <v>786</v>
      </c>
      <c r="B64" s="24" t="str">
        <f>IFERROR(IF(DB!$C$12="","",VLOOKUP(KERESŐ!$A64,DB!$A$18:$L$169,4,0)),"")</f>
        <v/>
      </c>
      <c r="C64" s="19" t="str">
        <f>IFERROR(IF(DB!$C$12="","",VLOOKUP(KERESŐ!$A64,DB!$A$18:$L$169,5,0)),"")</f>
        <v/>
      </c>
      <c r="D64" s="20" t="str">
        <f>IFERROR(IF(DB!$C$12="","",VLOOKUP(KERESŐ!$A64,DB!$A$18:$L$169,6,0)),"")</f>
        <v/>
      </c>
      <c r="E64" s="20" t="str">
        <f>IFERROR(IF(DB!$C$12="","",VLOOKUP(KERESŐ!$A64,DB!$A$18:$L$169,8,0)),"")</f>
        <v/>
      </c>
      <c r="F64" s="20" t="str">
        <f>IFERROR(IF(DB!$C$12="","",VLOOKUP(KERESŐ!$A64,DB!$A$18:$L$169,9,0)),"")</f>
        <v/>
      </c>
      <c r="G64" s="20" t="str">
        <f>IFERROR(IF(DB!$C$12="","",VLOOKUP(KERESŐ!$A64,DB!$A$18:$L$169,10,0)),"")</f>
        <v/>
      </c>
      <c r="H64" s="20" t="str">
        <f>IFERROR(IF(DB!$C$12="","",VLOOKUP(KERESŐ!$A64,DB!$A$18:$L$169,11,0)),"")</f>
        <v/>
      </c>
    </row>
    <row r="65" spans="1:8" ht="85.5" customHeight="1" x14ac:dyDescent="0.25">
      <c r="A65" s="23" t="s">
        <v>787</v>
      </c>
      <c r="B65" s="24" t="str">
        <f>IFERROR(IF(DB!$C$12="","",VLOOKUP(KERESŐ!$A65,DB!$A$18:$L$169,4,0)),"")</f>
        <v/>
      </c>
      <c r="C65" s="19" t="str">
        <f>IFERROR(IF(DB!$C$12="","",VLOOKUP(KERESŐ!$A65,DB!$A$18:$L$169,5,0)),"")</f>
        <v/>
      </c>
      <c r="D65" s="20" t="str">
        <f>IFERROR(IF(DB!$C$12="","",VLOOKUP(KERESŐ!$A65,DB!$A$18:$L$169,6,0)),"")</f>
        <v/>
      </c>
      <c r="E65" s="20" t="str">
        <f>IFERROR(IF(DB!$C$12="","",VLOOKUP(KERESŐ!$A65,DB!$A$18:$L$169,8,0)),"")</f>
        <v/>
      </c>
      <c r="F65" s="20" t="str">
        <f>IFERROR(IF(DB!$C$12="","",VLOOKUP(KERESŐ!$A65,DB!$A$18:$L$169,9,0)),"")</f>
        <v/>
      </c>
      <c r="G65" s="20" t="str">
        <f>IFERROR(IF(DB!$C$12="","",VLOOKUP(KERESŐ!$A65,DB!$A$18:$L$169,10,0)),"")</f>
        <v/>
      </c>
      <c r="H65" s="20" t="str">
        <f>IFERROR(IF(DB!$C$12="","",VLOOKUP(KERESŐ!$A65,DB!$A$18:$L$169,11,0)),"")</f>
        <v/>
      </c>
    </row>
    <row r="66" spans="1:8" ht="85.5" customHeight="1" x14ac:dyDescent="0.25">
      <c r="A66" s="23" t="s">
        <v>788</v>
      </c>
      <c r="B66" s="24" t="str">
        <f>IFERROR(IF(DB!$C$12="","",VLOOKUP(KERESŐ!$A66,DB!$A$18:$L$169,4,0)),"")</f>
        <v/>
      </c>
      <c r="C66" s="19" t="str">
        <f>IFERROR(IF(DB!$C$12="","",VLOOKUP(KERESŐ!$A66,DB!$A$18:$L$169,5,0)),"")</f>
        <v/>
      </c>
      <c r="D66" s="20" t="str">
        <f>IFERROR(IF(DB!$C$12="","",VLOOKUP(KERESŐ!$A66,DB!$A$18:$L$169,6,0)),"")</f>
        <v/>
      </c>
      <c r="E66" s="20" t="str">
        <f>IFERROR(IF(DB!$C$12="","",VLOOKUP(KERESŐ!$A66,DB!$A$18:$L$169,8,0)),"")</f>
        <v/>
      </c>
      <c r="F66" s="20" t="str">
        <f>IFERROR(IF(DB!$C$12="","",VLOOKUP(KERESŐ!$A66,DB!$A$18:$L$169,9,0)),"")</f>
        <v/>
      </c>
      <c r="G66" s="20" t="str">
        <f>IFERROR(IF(DB!$C$12="","",VLOOKUP(KERESŐ!$A66,DB!$A$18:$L$169,10,0)),"")</f>
        <v/>
      </c>
      <c r="H66" s="20" t="str">
        <f>IFERROR(IF(DB!$C$12="","",VLOOKUP(KERESŐ!$A66,DB!$A$18:$L$169,11,0)),"")</f>
        <v/>
      </c>
    </row>
    <row r="67" spans="1:8" ht="85.5" customHeight="1" x14ac:dyDescent="0.25">
      <c r="A67" s="23" t="s">
        <v>789</v>
      </c>
      <c r="B67" s="24" t="str">
        <f>IFERROR(IF(DB!$C$12="","",VLOOKUP(KERESŐ!$A67,DB!$A$18:$L$169,4,0)),"")</f>
        <v/>
      </c>
      <c r="C67" s="19" t="str">
        <f>IFERROR(IF(DB!$C$12="","",VLOOKUP(KERESŐ!$A67,DB!$A$18:$L$169,5,0)),"")</f>
        <v/>
      </c>
      <c r="D67" s="20" t="str">
        <f>IFERROR(IF(DB!$C$12="","",VLOOKUP(KERESŐ!$A67,DB!$A$18:$L$169,6,0)),"")</f>
        <v/>
      </c>
      <c r="E67" s="20" t="str">
        <f>IFERROR(IF(DB!$C$12="","",VLOOKUP(KERESŐ!$A67,DB!$A$18:$L$169,8,0)),"")</f>
        <v/>
      </c>
      <c r="F67" s="20" t="str">
        <f>IFERROR(IF(DB!$C$12="","",VLOOKUP(KERESŐ!$A67,DB!$A$18:$L$169,9,0)),"")</f>
        <v/>
      </c>
      <c r="G67" s="20" t="str">
        <f>IFERROR(IF(DB!$C$12="","",VLOOKUP(KERESŐ!$A67,DB!$A$18:$L$169,10,0)),"")</f>
        <v/>
      </c>
      <c r="H67" s="20" t="str">
        <f>IFERROR(IF(DB!$C$12="","",VLOOKUP(KERESŐ!$A67,DB!$A$18:$L$169,11,0)),"")</f>
        <v/>
      </c>
    </row>
    <row r="68" spans="1:8" ht="85.5" customHeight="1" x14ac:dyDescent="0.25">
      <c r="A68" s="23" t="s">
        <v>790</v>
      </c>
      <c r="B68" s="24" t="str">
        <f>IFERROR(IF(DB!$C$12="","",VLOOKUP(KERESŐ!$A68,DB!$A$18:$L$169,4,0)),"")</f>
        <v/>
      </c>
      <c r="C68" s="19" t="str">
        <f>IFERROR(IF(DB!$C$12="","",VLOOKUP(KERESŐ!$A68,DB!$A$18:$L$169,5,0)),"")</f>
        <v/>
      </c>
      <c r="D68" s="20" t="str">
        <f>IFERROR(IF(DB!$C$12="","",VLOOKUP(KERESŐ!$A68,DB!$A$18:$L$169,6,0)),"")</f>
        <v/>
      </c>
      <c r="E68" s="20" t="str">
        <f>IFERROR(IF(DB!$C$12="","",VLOOKUP(KERESŐ!$A68,DB!$A$18:$L$169,8,0)),"")</f>
        <v/>
      </c>
      <c r="F68" s="20" t="str">
        <f>IFERROR(IF(DB!$C$12="","",VLOOKUP(KERESŐ!$A68,DB!$A$18:$L$169,9,0)),"")</f>
        <v/>
      </c>
      <c r="G68" s="20" t="str">
        <f>IFERROR(IF(DB!$C$12="","",VLOOKUP(KERESŐ!$A68,DB!$A$18:$L$169,10,0)),"")</f>
        <v/>
      </c>
      <c r="H68" s="20" t="str">
        <f>IFERROR(IF(DB!$C$12="","",VLOOKUP(KERESŐ!$A68,DB!$A$18:$L$169,11,0)),"")</f>
        <v/>
      </c>
    </row>
    <row r="69" spans="1:8" ht="85.5" customHeight="1" x14ac:dyDescent="0.25">
      <c r="A69" s="23" t="s">
        <v>791</v>
      </c>
      <c r="B69" s="24" t="str">
        <f>IFERROR(IF(DB!$C$12="","",VLOOKUP(KERESŐ!$A69,DB!$A$18:$L$169,4,0)),"")</f>
        <v/>
      </c>
      <c r="C69" s="19" t="str">
        <f>IFERROR(IF(DB!$C$12="","",VLOOKUP(KERESŐ!$A69,DB!$A$18:$L$169,5,0)),"")</f>
        <v/>
      </c>
      <c r="D69" s="20" t="str">
        <f>IFERROR(IF(DB!$C$12="","",VLOOKUP(KERESŐ!$A69,DB!$A$18:$L$169,6,0)),"")</f>
        <v/>
      </c>
      <c r="E69" s="20" t="str">
        <f>IFERROR(IF(DB!$C$12="","",VLOOKUP(KERESŐ!$A69,DB!$A$18:$L$169,8,0)),"")</f>
        <v/>
      </c>
      <c r="F69" s="20" t="str">
        <f>IFERROR(IF(DB!$C$12="","",VLOOKUP(KERESŐ!$A69,DB!$A$18:$L$169,9,0)),"")</f>
        <v/>
      </c>
      <c r="G69" s="20" t="str">
        <f>IFERROR(IF(DB!$C$12="","",VLOOKUP(KERESŐ!$A69,DB!$A$18:$L$169,10,0)),"")</f>
        <v/>
      </c>
      <c r="H69" s="20" t="str">
        <f>IFERROR(IF(DB!$C$12="","",VLOOKUP(KERESŐ!$A69,DB!$A$18:$L$169,11,0)),"")</f>
        <v/>
      </c>
    </row>
    <row r="70" spans="1:8" ht="85.5" customHeight="1" x14ac:dyDescent="0.25">
      <c r="A70" s="23" t="s">
        <v>792</v>
      </c>
      <c r="B70" s="24" t="str">
        <f>IFERROR(IF(DB!$C$12="","",VLOOKUP(KERESŐ!$A70,DB!$A$18:$L$169,4,0)),"")</f>
        <v/>
      </c>
      <c r="C70" s="19" t="str">
        <f>IFERROR(IF(DB!$C$12="","",VLOOKUP(KERESŐ!$A70,DB!$A$18:$L$169,5,0)),"")</f>
        <v/>
      </c>
      <c r="D70" s="20" t="str">
        <f>IFERROR(IF(DB!$C$12="","",VLOOKUP(KERESŐ!$A70,DB!$A$18:$L$169,6,0)),"")</f>
        <v/>
      </c>
      <c r="E70" s="20" t="str">
        <f>IFERROR(IF(DB!$C$12="","",VLOOKUP(KERESŐ!$A70,DB!$A$18:$L$169,8,0)),"")</f>
        <v/>
      </c>
      <c r="F70" s="20" t="str">
        <f>IFERROR(IF(DB!$C$12="","",VLOOKUP(KERESŐ!$A70,DB!$A$18:$L$169,9,0)),"")</f>
        <v/>
      </c>
      <c r="G70" s="20" t="str">
        <f>IFERROR(IF(DB!$C$12="","",VLOOKUP(KERESŐ!$A70,DB!$A$18:$L$169,10,0)),"")</f>
        <v/>
      </c>
      <c r="H70" s="20" t="str">
        <f>IFERROR(IF(DB!$C$12="","",VLOOKUP(KERESŐ!$A70,DB!$A$18:$L$169,11,0)),"")</f>
        <v/>
      </c>
    </row>
    <row r="71" spans="1:8" ht="85.5" customHeight="1" x14ac:dyDescent="0.25">
      <c r="A71" s="23" t="s">
        <v>793</v>
      </c>
      <c r="B71" s="24" t="str">
        <f>IFERROR(IF(DB!$C$12="","",VLOOKUP(KERESŐ!$A71,DB!$A$18:$L$169,4,0)),"")</f>
        <v/>
      </c>
      <c r="C71" s="19" t="str">
        <f>IFERROR(IF(DB!$C$12="","",VLOOKUP(KERESŐ!$A71,DB!$A$18:$L$169,5,0)),"")</f>
        <v/>
      </c>
      <c r="D71" s="20" t="str">
        <f>IFERROR(IF(DB!$C$12="","",VLOOKUP(KERESŐ!$A71,DB!$A$18:$L$169,6,0)),"")</f>
        <v/>
      </c>
      <c r="E71" s="20" t="str">
        <f>IFERROR(IF(DB!$C$12="","",VLOOKUP(KERESŐ!$A71,DB!$A$18:$L$169,8,0)),"")</f>
        <v/>
      </c>
      <c r="F71" s="20" t="str">
        <f>IFERROR(IF(DB!$C$12="","",VLOOKUP(KERESŐ!$A71,DB!$A$18:$L$169,9,0)),"")</f>
        <v/>
      </c>
      <c r="G71" s="20" t="str">
        <f>IFERROR(IF(DB!$C$12="","",VLOOKUP(KERESŐ!$A71,DB!$A$18:$L$169,10,0)),"")</f>
        <v/>
      </c>
      <c r="H71" s="20" t="str">
        <f>IFERROR(IF(DB!$C$12="","",VLOOKUP(KERESŐ!$A71,DB!$A$18:$L$169,11,0)),"")</f>
        <v/>
      </c>
    </row>
    <row r="72" spans="1:8" ht="85.5" customHeight="1" x14ac:dyDescent="0.25">
      <c r="A72" s="23" t="s">
        <v>794</v>
      </c>
      <c r="B72" s="24" t="str">
        <f>IFERROR(IF(DB!$C$12="","",VLOOKUP(KERESŐ!$A72,DB!$A$18:$L$169,4,0)),"")</f>
        <v/>
      </c>
      <c r="C72" s="19" t="str">
        <f>IFERROR(IF(DB!$C$12="","",VLOOKUP(KERESŐ!$A72,DB!$A$18:$L$169,5,0)),"")</f>
        <v/>
      </c>
      <c r="D72" s="20" t="str">
        <f>IFERROR(IF(DB!$C$12="","",VLOOKUP(KERESŐ!$A72,DB!$A$18:$L$169,6,0)),"")</f>
        <v/>
      </c>
      <c r="E72" s="20" t="str">
        <f>IFERROR(IF(DB!$C$12="","",VLOOKUP(KERESŐ!$A72,DB!$A$18:$L$169,8,0)),"")</f>
        <v/>
      </c>
      <c r="F72" s="20" t="str">
        <f>IFERROR(IF(DB!$C$12="","",VLOOKUP(KERESŐ!$A72,DB!$A$18:$L$169,9,0)),"")</f>
        <v/>
      </c>
      <c r="G72" s="20" t="str">
        <f>IFERROR(IF(DB!$C$12="","",VLOOKUP(KERESŐ!$A72,DB!$A$18:$L$169,10,0)),"")</f>
        <v/>
      </c>
      <c r="H72" s="20" t="str">
        <f>IFERROR(IF(DB!$C$12="","",VLOOKUP(KERESŐ!$A72,DB!$A$18:$L$169,11,0)),"")</f>
        <v/>
      </c>
    </row>
    <row r="73" spans="1:8" ht="85.5" customHeight="1" x14ac:dyDescent="0.25">
      <c r="A73" s="23" t="s">
        <v>795</v>
      </c>
      <c r="B73" s="24" t="str">
        <f>IFERROR(IF(DB!$C$12="","",VLOOKUP(KERESŐ!$A73,DB!$A$18:$L$169,4,0)),"")</f>
        <v/>
      </c>
      <c r="C73" s="19" t="str">
        <f>IFERROR(IF(DB!$C$12="","",VLOOKUP(KERESŐ!$A73,DB!$A$18:$L$169,5,0)),"")</f>
        <v/>
      </c>
      <c r="D73" s="20" t="str">
        <f>IFERROR(IF(DB!$C$12="","",VLOOKUP(KERESŐ!$A73,DB!$A$18:$L$169,6,0)),"")</f>
        <v/>
      </c>
      <c r="E73" s="20" t="str">
        <f>IFERROR(IF(DB!$C$12="","",VLOOKUP(KERESŐ!$A73,DB!$A$18:$L$169,8,0)),"")</f>
        <v/>
      </c>
      <c r="F73" s="20" t="str">
        <f>IFERROR(IF(DB!$C$12="","",VLOOKUP(KERESŐ!$A73,DB!$A$18:$L$169,9,0)),"")</f>
        <v/>
      </c>
      <c r="G73" s="20" t="str">
        <f>IFERROR(IF(DB!$C$12="","",VLOOKUP(KERESŐ!$A73,DB!$A$18:$L$169,10,0)),"")</f>
        <v/>
      </c>
      <c r="H73" s="20" t="str">
        <f>IFERROR(IF(DB!$C$12="","",VLOOKUP(KERESŐ!$A73,DB!$A$18:$L$169,11,0)),"")</f>
        <v/>
      </c>
    </row>
    <row r="74" spans="1:8" ht="85.5" customHeight="1" x14ac:dyDescent="0.25">
      <c r="A74" s="23" t="s">
        <v>796</v>
      </c>
      <c r="B74" s="24" t="str">
        <f>IFERROR(IF(DB!$C$12="","",VLOOKUP(KERESŐ!$A74,DB!$A$18:$L$169,4,0)),"")</f>
        <v/>
      </c>
      <c r="C74" s="19" t="str">
        <f>IFERROR(IF(DB!$C$12="","",VLOOKUP(KERESŐ!$A74,DB!$A$18:$L$169,5,0)),"")</f>
        <v/>
      </c>
      <c r="D74" s="20" t="str">
        <f>IFERROR(IF(DB!$C$12="","",VLOOKUP(KERESŐ!$A74,DB!$A$18:$L$169,6,0)),"")</f>
        <v/>
      </c>
      <c r="E74" s="20" t="str">
        <f>IFERROR(IF(DB!$C$12="","",VLOOKUP(KERESŐ!$A74,DB!$A$18:$L$169,8,0)),"")</f>
        <v/>
      </c>
      <c r="F74" s="20" t="str">
        <f>IFERROR(IF(DB!$C$12="","",VLOOKUP(KERESŐ!$A74,DB!$A$18:$L$169,9,0)),"")</f>
        <v/>
      </c>
      <c r="G74" s="20" t="str">
        <f>IFERROR(IF(DB!$C$12="","",VLOOKUP(KERESŐ!$A74,DB!$A$18:$L$169,10,0)),"")</f>
        <v/>
      </c>
      <c r="H74" s="20" t="str">
        <f>IFERROR(IF(DB!$C$12="","",VLOOKUP(KERESŐ!$A74,DB!$A$18:$L$169,11,0)),"")</f>
        <v/>
      </c>
    </row>
    <row r="75" spans="1:8" ht="85.5" customHeight="1" x14ac:dyDescent="0.25">
      <c r="A75" s="23" t="s">
        <v>797</v>
      </c>
      <c r="B75" s="24" t="str">
        <f>IFERROR(IF(DB!$C$12="","",VLOOKUP(KERESŐ!$A75,DB!$A$18:$L$169,4,0)),"")</f>
        <v/>
      </c>
      <c r="C75" s="19" t="str">
        <f>IFERROR(IF(DB!$C$12="","",VLOOKUP(KERESŐ!$A75,DB!$A$18:$L$169,5,0)),"")</f>
        <v/>
      </c>
      <c r="D75" s="20" t="str">
        <f>IFERROR(IF(DB!$C$12="","",VLOOKUP(KERESŐ!$A75,DB!$A$18:$L$169,6,0)),"")</f>
        <v/>
      </c>
      <c r="E75" s="20" t="str">
        <f>IFERROR(IF(DB!$C$12="","",VLOOKUP(KERESŐ!$A75,DB!$A$18:$L$169,8,0)),"")</f>
        <v/>
      </c>
      <c r="F75" s="20" t="str">
        <f>IFERROR(IF(DB!$C$12="","",VLOOKUP(KERESŐ!$A75,DB!$A$18:$L$169,9,0)),"")</f>
        <v/>
      </c>
      <c r="G75" s="20" t="str">
        <f>IFERROR(IF(DB!$C$12="","",VLOOKUP(KERESŐ!$A75,DB!$A$18:$L$169,10,0)),"")</f>
        <v/>
      </c>
      <c r="H75" s="20" t="str">
        <f>IFERROR(IF(DB!$C$12="","",VLOOKUP(KERESŐ!$A75,DB!$A$18:$L$169,11,0)),"")</f>
        <v/>
      </c>
    </row>
    <row r="76" spans="1:8" ht="85.5" customHeight="1" x14ac:dyDescent="0.25">
      <c r="A76" s="23" t="s">
        <v>798</v>
      </c>
      <c r="B76" s="24" t="str">
        <f>IFERROR(IF(DB!$C$12="","",VLOOKUP(KERESŐ!$A76,DB!$A$18:$L$169,4,0)),"")</f>
        <v/>
      </c>
      <c r="C76" s="19" t="str">
        <f>IFERROR(IF(DB!$C$12="","",VLOOKUP(KERESŐ!$A76,DB!$A$18:$L$169,5,0)),"")</f>
        <v/>
      </c>
      <c r="D76" s="20" t="str">
        <f>IFERROR(IF(DB!$C$12="","",VLOOKUP(KERESŐ!$A76,DB!$A$18:$L$169,6,0)),"")</f>
        <v/>
      </c>
      <c r="E76" s="20" t="str">
        <f>IFERROR(IF(DB!$C$12="","",VLOOKUP(KERESŐ!$A76,DB!$A$18:$L$169,8,0)),"")</f>
        <v/>
      </c>
      <c r="F76" s="20" t="str">
        <f>IFERROR(IF(DB!$C$12="","",VLOOKUP(KERESŐ!$A76,DB!$A$18:$L$169,9,0)),"")</f>
        <v/>
      </c>
      <c r="G76" s="20" t="str">
        <f>IFERROR(IF(DB!$C$12="","",VLOOKUP(KERESŐ!$A76,DB!$A$18:$L$169,10,0)),"")</f>
        <v/>
      </c>
      <c r="H76" s="20" t="str">
        <f>IFERROR(IF(DB!$C$12="","",VLOOKUP(KERESŐ!$A76,DB!$A$18:$L$169,11,0)),"")</f>
        <v/>
      </c>
    </row>
    <row r="77" spans="1:8" ht="85.5" customHeight="1" x14ac:dyDescent="0.25">
      <c r="A77" s="23" t="s">
        <v>799</v>
      </c>
      <c r="B77" s="24" t="str">
        <f>IFERROR(IF(DB!$C$12="","",VLOOKUP(KERESŐ!$A77,DB!$A$18:$L$169,4,0)),"")</f>
        <v/>
      </c>
      <c r="C77" s="19" t="str">
        <f>IFERROR(IF(DB!$C$12="","",VLOOKUP(KERESŐ!$A77,DB!$A$18:$L$169,5,0)),"")</f>
        <v/>
      </c>
      <c r="D77" s="20" t="str">
        <f>IFERROR(IF(DB!$C$12="","",VLOOKUP(KERESŐ!$A77,DB!$A$18:$L$169,6,0)),"")</f>
        <v/>
      </c>
      <c r="E77" s="20" t="str">
        <f>IFERROR(IF(DB!$C$12="","",VLOOKUP(KERESŐ!$A77,DB!$A$18:$L$169,8,0)),"")</f>
        <v/>
      </c>
      <c r="F77" s="20" t="str">
        <f>IFERROR(IF(DB!$C$12="","",VLOOKUP(KERESŐ!$A77,DB!$A$18:$L$169,9,0)),"")</f>
        <v/>
      </c>
      <c r="G77" s="20" t="str">
        <f>IFERROR(IF(DB!$C$12="","",VLOOKUP(KERESŐ!$A77,DB!$A$18:$L$169,10,0)),"")</f>
        <v/>
      </c>
      <c r="H77" s="20" t="str">
        <f>IFERROR(IF(DB!$C$12="","",VLOOKUP(KERESŐ!$A77,DB!$A$18:$L$169,11,0)),"")</f>
        <v/>
      </c>
    </row>
    <row r="78" spans="1:8" ht="85.5" customHeight="1" x14ac:dyDescent="0.25">
      <c r="A78" s="23" t="s">
        <v>800</v>
      </c>
      <c r="B78" s="24" t="str">
        <f>IFERROR(IF(DB!$C$12="","",VLOOKUP(KERESŐ!$A78,DB!$A$18:$L$169,4,0)),"")</f>
        <v/>
      </c>
      <c r="C78" s="19" t="str">
        <f>IFERROR(IF(DB!$C$12="","",VLOOKUP(KERESŐ!$A78,DB!$A$18:$L$169,5,0)),"")</f>
        <v/>
      </c>
      <c r="D78" s="20" t="str">
        <f>IFERROR(IF(DB!$C$12="","",VLOOKUP(KERESŐ!$A78,DB!$A$18:$L$169,6,0)),"")</f>
        <v/>
      </c>
      <c r="E78" s="20" t="str">
        <f>IFERROR(IF(DB!$C$12="","",VLOOKUP(KERESŐ!$A78,DB!$A$18:$L$169,8,0)),"")</f>
        <v/>
      </c>
      <c r="F78" s="20" t="str">
        <f>IFERROR(IF(DB!$C$12="","",VLOOKUP(KERESŐ!$A78,DB!$A$18:$L$169,9,0)),"")</f>
        <v/>
      </c>
      <c r="G78" s="20" t="str">
        <f>IFERROR(IF(DB!$C$12="","",VLOOKUP(KERESŐ!$A78,DB!$A$18:$L$169,10,0)),"")</f>
        <v/>
      </c>
      <c r="H78" s="20" t="str">
        <f>IFERROR(IF(DB!$C$12="","",VLOOKUP(KERESŐ!$A78,DB!$A$18:$L$169,11,0)),"")</f>
        <v/>
      </c>
    </row>
    <row r="79" spans="1:8" ht="85.5" customHeight="1" x14ac:dyDescent="0.25">
      <c r="A79" s="23" t="s">
        <v>801</v>
      </c>
      <c r="B79" s="24" t="str">
        <f>IFERROR(IF(DB!$C$12="","",VLOOKUP(KERESŐ!$A79,DB!$A$18:$L$169,4,0)),"")</f>
        <v/>
      </c>
      <c r="C79" s="19" t="str">
        <f>IFERROR(IF(DB!$C$12="","",VLOOKUP(KERESŐ!$A79,DB!$A$18:$L$169,5,0)),"")</f>
        <v/>
      </c>
      <c r="D79" s="20" t="str">
        <f>IFERROR(IF(DB!$C$12="","",VLOOKUP(KERESŐ!$A79,DB!$A$18:$L$169,6,0)),"")</f>
        <v/>
      </c>
      <c r="E79" s="20" t="str">
        <f>IFERROR(IF(DB!$C$12="","",VLOOKUP(KERESŐ!$A79,DB!$A$18:$L$169,8,0)),"")</f>
        <v/>
      </c>
      <c r="F79" s="20" t="str">
        <f>IFERROR(IF(DB!$C$12="","",VLOOKUP(KERESŐ!$A79,DB!$A$18:$L$169,9,0)),"")</f>
        <v/>
      </c>
      <c r="G79" s="20" t="str">
        <f>IFERROR(IF(DB!$C$12="","",VLOOKUP(KERESŐ!$A79,DB!$A$18:$L$169,10,0)),"")</f>
        <v/>
      </c>
      <c r="H79" s="20" t="str">
        <f>IFERROR(IF(DB!$C$12="","",VLOOKUP(KERESŐ!$A79,DB!$A$18:$L$169,11,0)),"")</f>
        <v/>
      </c>
    </row>
    <row r="80" spans="1:8" ht="85.5" customHeight="1" x14ac:dyDescent="0.25">
      <c r="A80" s="23" t="s">
        <v>802</v>
      </c>
      <c r="B80" s="24" t="str">
        <f>IFERROR(IF(DB!$C$12="","",VLOOKUP(KERESŐ!$A80,DB!$A$18:$L$169,4,0)),"")</f>
        <v/>
      </c>
      <c r="C80" s="19" t="str">
        <f>IFERROR(IF(DB!$C$12="","",VLOOKUP(KERESŐ!$A80,DB!$A$18:$L$169,5,0)),"")</f>
        <v/>
      </c>
      <c r="D80" s="20" t="str">
        <f>IFERROR(IF(DB!$C$12="","",VLOOKUP(KERESŐ!$A80,DB!$A$18:$L$169,6,0)),"")</f>
        <v/>
      </c>
      <c r="E80" s="20" t="str">
        <f>IFERROR(IF(DB!$C$12="","",VLOOKUP(KERESŐ!$A80,DB!$A$18:$L$169,8,0)),"")</f>
        <v/>
      </c>
      <c r="F80" s="20" t="str">
        <f>IFERROR(IF(DB!$C$12="","",VLOOKUP(KERESŐ!$A80,DB!$A$18:$L$169,9,0)),"")</f>
        <v/>
      </c>
      <c r="G80" s="20" t="str">
        <f>IFERROR(IF(DB!$C$12="","",VLOOKUP(KERESŐ!$A80,DB!$A$18:$L$169,10,0)),"")</f>
        <v/>
      </c>
      <c r="H80" s="20" t="str">
        <f>IFERROR(IF(DB!$C$12="","",VLOOKUP(KERESŐ!$A80,DB!$A$18:$L$169,11,0)),"")</f>
        <v/>
      </c>
    </row>
    <row r="81" spans="1:8" ht="85.5" customHeight="1" x14ac:dyDescent="0.25">
      <c r="A81" s="23" t="s">
        <v>803</v>
      </c>
      <c r="B81" s="24" t="str">
        <f>IFERROR(IF(DB!$C$12="","",VLOOKUP(KERESŐ!$A81,DB!$A$18:$L$169,4,0)),"")</f>
        <v/>
      </c>
      <c r="C81" s="19" t="str">
        <f>IFERROR(IF(DB!$C$12="","",VLOOKUP(KERESŐ!$A81,DB!$A$18:$L$169,5,0)),"")</f>
        <v/>
      </c>
      <c r="D81" s="20" t="str">
        <f>IFERROR(IF(DB!$C$12="","",VLOOKUP(KERESŐ!$A81,DB!$A$18:$L$169,6,0)),"")</f>
        <v/>
      </c>
      <c r="E81" s="20" t="str">
        <f>IFERROR(IF(DB!$C$12="","",VLOOKUP(KERESŐ!$A81,DB!$A$18:$L$169,8,0)),"")</f>
        <v/>
      </c>
      <c r="F81" s="20" t="str">
        <f>IFERROR(IF(DB!$C$12="","",VLOOKUP(KERESŐ!$A81,DB!$A$18:$L$169,9,0)),"")</f>
        <v/>
      </c>
      <c r="G81" s="20" t="str">
        <f>IFERROR(IF(DB!$C$12="","",VLOOKUP(KERESŐ!$A81,DB!$A$18:$L$169,10,0)),"")</f>
        <v/>
      </c>
      <c r="H81" s="20" t="str">
        <f>IFERROR(IF(DB!$C$12="","",VLOOKUP(KERESŐ!$A81,DB!$A$18:$L$169,11,0)),"")</f>
        <v/>
      </c>
    </row>
    <row r="82" spans="1:8" ht="85.5" customHeight="1" x14ac:dyDescent="0.25">
      <c r="A82" s="23" t="s">
        <v>804</v>
      </c>
      <c r="B82" s="24" t="str">
        <f>IFERROR(IF(DB!$C$12="","",VLOOKUP(KERESŐ!$A82,DB!$A$18:$L$169,4,0)),"")</f>
        <v/>
      </c>
      <c r="C82" s="19" t="str">
        <f>IFERROR(IF(DB!$C$12="","",VLOOKUP(KERESŐ!$A82,DB!$A$18:$L$169,5,0)),"")</f>
        <v/>
      </c>
      <c r="D82" s="20" t="str">
        <f>IFERROR(IF(DB!$C$12="","",VLOOKUP(KERESŐ!$A82,DB!$A$18:$L$169,6,0)),"")</f>
        <v/>
      </c>
      <c r="E82" s="20" t="str">
        <f>IFERROR(IF(DB!$C$12="","",VLOOKUP(KERESŐ!$A82,DB!$A$18:$L$169,8,0)),"")</f>
        <v/>
      </c>
      <c r="F82" s="20" t="str">
        <f>IFERROR(IF(DB!$C$12="","",VLOOKUP(KERESŐ!$A82,DB!$A$18:$L$169,9,0)),"")</f>
        <v/>
      </c>
      <c r="G82" s="20" t="str">
        <f>IFERROR(IF(DB!$C$12="","",VLOOKUP(KERESŐ!$A82,DB!$A$18:$L$169,10,0)),"")</f>
        <v/>
      </c>
      <c r="H82" s="20" t="str">
        <f>IFERROR(IF(DB!$C$12="","",VLOOKUP(KERESŐ!$A82,DB!$A$18:$L$169,11,0)),"")</f>
        <v/>
      </c>
    </row>
    <row r="83" spans="1:8" ht="85.5" customHeight="1" x14ac:dyDescent="0.25">
      <c r="A83" s="23" t="s">
        <v>805</v>
      </c>
      <c r="B83" s="24" t="str">
        <f>IFERROR(IF(DB!$C$12="","",VLOOKUP(KERESŐ!$A83,DB!$A$18:$L$169,4,0)),"")</f>
        <v/>
      </c>
      <c r="C83" s="19" t="str">
        <f>IFERROR(IF(DB!$C$12="","",VLOOKUP(KERESŐ!$A83,DB!$A$18:$L$169,5,0)),"")</f>
        <v/>
      </c>
      <c r="D83" s="20" t="str">
        <f>IFERROR(IF(DB!$C$12="","",VLOOKUP(KERESŐ!$A83,DB!$A$18:$L$169,6,0)),"")</f>
        <v/>
      </c>
      <c r="E83" s="20" t="str">
        <f>IFERROR(IF(DB!$C$12="","",VLOOKUP(KERESŐ!$A83,DB!$A$18:$L$169,8,0)),"")</f>
        <v/>
      </c>
      <c r="F83" s="20" t="str">
        <f>IFERROR(IF(DB!$C$12="","",VLOOKUP(KERESŐ!$A83,DB!$A$18:$L$169,9,0)),"")</f>
        <v/>
      </c>
      <c r="G83" s="20" t="str">
        <f>IFERROR(IF(DB!$C$12="","",VLOOKUP(KERESŐ!$A83,DB!$A$18:$L$169,10,0)),"")</f>
        <v/>
      </c>
      <c r="H83" s="20" t="str">
        <f>IFERROR(IF(DB!$C$12="","",VLOOKUP(KERESŐ!$A83,DB!$A$18:$L$169,11,0)),"")</f>
        <v/>
      </c>
    </row>
    <row r="84" spans="1:8" ht="85.5" customHeight="1" x14ac:dyDescent="0.25">
      <c r="A84" s="23" t="s">
        <v>806</v>
      </c>
      <c r="B84" s="24" t="str">
        <f>IFERROR(IF(DB!$C$12="","",VLOOKUP(KERESŐ!$A84,DB!$A$18:$L$169,4,0)),"")</f>
        <v/>
      </c>
      <c r="C84" s="19" t="str">
        <f>IFERROR(IF(DB!$C$12="","",VLOOKUP(KERESŐ!$A84,DB!$A$18:$L$169,5,0)),"")</f>
        <v/>
      </c>
      <c r="D84" s="20" t="str">
        <f>IFERROR(IF(DB!$C$12="","",VLOOKUP(KERESŐ!$A84,DB!$A$18:$L$169,6,0)),"")</f>
        <v/>
      </c>
      <c r="E84" s="20" t="str">
        <f>IFERROR(IF(DB!$C$12="","",VLOOKUP(KERESŐ!$A84,DB!$A$18:$L$169,8,0)),"")</f>
        <v/>
      </c>
      <c r="F84" s="20" t="str">
        <f>IFERROR(IF(DB!$C$12="","",VLOOKUP(KERESŐ!$A84,DB!$A$18:$L$169,9,0)),"")</f>
        <v/>
      </c>
      <c r="G84" s="20" t="str">
        <f>IFERROR(IF(DB!$C$12="","",VLOOKUP(KERESŐ!$A84,DB!$A$18:$L$169,10,0)),"")</f>
        <v/>
      </c>
      <c r="H84" s="20" t="str">
        <f>IFERROR(IF(DB!$C$12="","",VLOOKUP(KERESŐ!$A84,DB!$A$18:$L$169,11,0)),"")</f>
        <v/>
      </c>
    </row>
    <row r="85" spans="1:8" ht="85.5" customHeight="1" x14ac:dyDescent="0.25">
      <c r="A85" s="23" t="s">
        <v>807</v>
      </c>
      <c r="B85" s="24" t="str">
        <f>IFERROR(IF(DB!$C$12="","",VLOOKUP(KERESŐ!$A85,DB!$A$18:$L$169,4,0)),"")</f>
        <v/>
      </c>
      <c r="C85" s="19" t="str">
        <f>IFERROR(IF(DB!$C$12="","",VLOOKUP(KERESŐ!$A85,DB!$A$18:$L$169,5,0)),"")</f>
        <v/>
      </c>
      <c r="D85" s="20" t="str">
        <f>IFERROR(IF(DB!$C$12="","",VLOOKUP(KERESŐ!$A85,DB!$A$18:$L$169,6,0)),"")</f>
        <v/>
      </c>
      <c r="E85" s="20" t="str">
        <f>IFERROR(IF(DB!$C$12="","",VLOOKUP(KERESŐ!$A85,DB!$A$18:$L$169,8,0)),"")</f>
        <v/>
      </c>
      <c r="F85" s="20" t="str">
        <f>IFERROR(IF(DB!$C$12="","",VLOOKUP(KERESŐ!$A85,DB!$A$18:$L$169,9,0)),"")</f>
        <v/>
      </c>
      <c r="G85" s="20" t="str">
        <f>IFERROR(IF(DB!$C$12="","",VLOOKUP(KERESŐ!$A85,DB!$A$18:$L$169,10,0)),"")</f>
        <v/>
      </c>
      <c r="H85" s="20" t="str">
        <f>IFERROR(IF(DB!$C$12="","",VLOOKUP(KERESŐ!$A85,DB!$A$18:$L$169,11,0)),"")</f>
        <v/>
      </c>
    </row>
    <row r="86" spans="1:8" ht="85.5" customHeight="1" x14ac:dyDescent="0.25">
      <c r="A86" s="23" t="s">
        <v>808</v>
      </c>
      <c r="B86" s="24" t="str">
        <f>IFERROR(IF(DB!$C$12="","",VLOOKUP(KERESŐ!$A86,DB!$A$18:$L$169,4,0)),"")</f>
        <v/>
      </c>
      <c r="C86" s="19" t="str">
        <f>IFERROR(IF(DB!$C$12="","",VLOOKUP(KERESŐ!$A86,DB!$A$18:$L$169,5,0)),"")</f>
        <v/>
      </c>
      <c r="D86" s="20" t="str">
        <f>IFERROR(IF(DB!$C$12="","",VLOOKUP(KERESŐ!$A86,DB!$A$18:$L$169,6,0)),"")</f>
        <v/>
      </c>
      <c r="E86" s="20" t="str">
        <f>IFERROR(IF(DB!$C$12="","",VLOOKUP(KERESŐ!$A86,DB!$A$18:$L$169,8,0)),"")</f>
        <v/>
      </c>
      <c r="F86" s="20" t="str">
        <f>IFERROR(IF(DB!$C$12="","",VLOOKUP(KERESŐ!$A86,DB!$A$18:$L$169,9,0)),"")</f>
        <v/>
      </c>
      <c r="G86" s="20" t="str">
        <f>IFERROR(IF(DB!$C$12="","",VLOOKUP(KERESŐ!$A86,DB!$A$18:$L$169,10,0)),"")</f>
        <v/>
      </c>
      <c r="H86" s="20" t="str">
        <f>IFERROR(IF(DB!$C$12="","",VLOOKUP(KERESŐ!$A86,DB!$A$18:$L$169,11,0)),"")</f>
        <v/>
      </c>
    </row>
    <row r="87" spans="1:8" ht="85.5" customHeight="1" x14ac:dyDescent="0.25">
      <c r="A87" s="23" t="s">
        <v>809</v>
      </c>
      <c r="B87" s="24" t="str">
        <f>IFERROR(IF(DB!$C$12="","",VLOOKUP(KERESŐ!$A87,DB!$A$18:$L$169,4,0)),"")</f>
        <v/>
      </c>
      <c r="C87" s="19" t="str">
        <f>IFERROR(IF(DB!$C$12="","",VLOOKUP(KERESŐ!$A87,DB!$A$18:$L$169,5,0)),"")</f>
        <v/>
      </c>
      <c r="D87" s="20" t="str">
        <f>IFERROR(IF(DB!$C$12="","",VLOOKUP(KERESŐ!$A87,DB!$A$18:$L$169,6,0)),"")</f>
        <v/>
      </c>
      <c r="E87" s="20" t="str">
        <f>IFERROR(IF(DB!$C$12="","",VLOOKUP(KERESŐ!$A87,DB!$A$18:$L$169,8,0)),"")</f>
        <v/>
      </c>
      <c r="F87" s="20" t="str">
        <f>IFERROR(IF(DB!$C$12="","",VLOOKUP(KERESŐ!$A87,DB!$A$18:$L$169,9,0)),"")</f>
        <v/>
      </c>
      <c r="G87" s="20" t="str">
        <f>IFERROR(IF(DB!$C$12="","",VLOOKUP(KERESŐ!$A87,DB!$A$18:$L$169,10,0)),"")</f>
        <v/>
      </c>
      <c r="H87" s="20" t="str">
        <f>IFERROR(IF(DB!$C$12="","",VLOOKUP(KERESŐ!$A87,DB!$A$18:$L$169,11,0)),"")</f>
        <v/>
      </c>
    </row>
    <row r="88" spans="1:8" ht="85.5" customHeight="1" x14ac:dyDescent="0.25">
      <c r="A88" s="23" t="s">
        <v>810</v>
      </c>
      <c r="B88" s="24" t="str">
        <f>IFERROR(IF(DB!$C$12="","",VLOOKUP(KERESŐ!$A88,DB!$A$18:$L$169,4,0)),"")</f>
        <v/>
      </c>
      <c r="C88" s="19" t="str">
        <f>IFERROR(IF(DB!$C$12="","",VLOOKUP(KERESŐ!$A88,DB!$A$18:$L$169,5,0)),"")</f>
        <v/>
      </c>
      <c r="D88" s="20" t="str">
        <f>IFERROR(IF(DB!$C$12="","",VLOOKUP(KERESŐ!$A88,DB!$A$18:$L$169,6,0)),"")</f>
        <v/>
      </c>
      <c r="E88" s="20" t="str">
        <f>IFERROR(IF(DB!$C$12="","",VLOOKUP(KERESŐ!$A88,DB!$A$18:$L$169,8,0)),"")</f>
        <v/>
      </c>
      <c r="F88" s="20" t="str">
        <f>IFERROR(IF(DB!$C$12="","",VLOOKUP(KERESŐ!$A88,DB!$A$18:$L$169,9,0)),"")</f>
        <v/>
      </c>
      <c r="G88" s="20" t="str">
        <f>IFERROR(IF(DB!$C$12="","",VLOOKUP(KERESŐ!$A88,DB!$A$18:$L$169,10,0)),"")</f>
        <v/>
      </c>
      <c r="H88" s="20" t="str">
        <f>IFERROR(IF(DB!$C$12="","",VLOOKUP(KERESŐ!$A88,DB!$A$18:$L$169,11,0)),"")</f>
        <v/>
      </c>
    </row>
    <row r="89" spans="1:8" ht="85.5" customHeight="1" x14ac:dyDescent="0.25">
      <c r="A89" s="23" t="s">
        <v>811</v>
      </c>
      <c r="B89" s="24" t="str">
        <f>IFERROR(IF(DB!$C$12="","",VLOOKUP(KERESŐ!$A89,DB!$A$18:$L$169,4,0)),"")</f>
        <v/>
      </c>
      <c r="C89" s="19" t="str">
        <f>IFERROR(IF(DB!$C$12="","",VLOOKUP(KERESŐ!$A89,DB!$A$18:$L$169,5,0)),"")</f>
        <v/>
      </c>
      <c r="D89" s="20" t="str">
        <f>IFERROR(IF(DB!$C$12="","",VLOOKUP(KERESŐ!$A89,DB!$A$18:$L$169,6,0)),"")</f>
        <v/>
      </c>
      <c r="E89" s="20" t="str">
        <f>IFERROR(IF(DB!$C$12="","",VLOOKUP(KERESŐ!$A89,DB!$A$18:$L$169,8,0)),"")</f>
        <v/>
      </c>
      <c r="F89" s="20" t="str">
        <f>IFERROR(IF(DB!$C$12="","",VLOOKUP(KERESŐ!$A89,DB!$A$18:$L$169,9,0)),"")</f>
        <v/>
      </c>
      <c r="G89" s="20" t="str">
        <f>IFERROR(IF(DB!$C$12="","",VLOOKUP(KERESŐ!$A89,DB!$A$18:$L$169,10,0)),"")</f>
        <v/>
      </c>
      <c r="H89" s="20" t="str">
        <f>IFERROR(IF(DB!$C$12="","",VLOOKUP(KERESŐ!$A89,DB!$A$18:$L$169,11,0)),"")</f>
        <v/>
      </c>
    </row>
    <row r="90" spans="1:8" ht="85.5" customHeight="1" x14ac:dyDescent="0.25">
      <c r="A90" s="23" t="s">
        <v>812</v>
      </c>
      <c r="B90" s="24" t="str">
        <f>IFERROR(IF(DB!$C$12="","",VLOOKUP(KERESŐ!$A90,DB!$A$18:$L$169,4,0)),"")</f>
        <v/>
      </c>
      <c r="C90" s="19" t="str">
        <f>IFERROR(IF(DB!$C$12="","",VLOOKUP(KERESŐ!$A90,DB!$A$18:$L$169,5,0)),"")</f>
        <v/>
      </c>
      <c r="D90" s="20" t="str">
        <f>IFERROR(IF(DB!$C$12="","",VLOOKUP(KERESŐ!$A90,DB!$A$18:$L$169,6,0)),"")</f>
        <v/>
      </c>
      <c r="E90" s="20" t="str">
        <f>IFERROR(IF(DB!$C$12="","",VLOOKUP(KERESŐ!$A90,DB!$A$18:$L$169,8,0)),"")</f>
        <v/>
      </c>
      <c r="F90" s="20" t="str">
        <f>IFERROR(IF(DB!$C$12="","",VLOOKUP(KERESŐ!$A90,DB!$A$18:$L$169,9,0)),"")</f>
        <v/>
      </c>
      <c r="G90" s="20" t="str">
        <f>IFERROR(IF(DB!$C$12="","",VLOOKUP(KERESŐ!$A90,DB!$A$18:$L$169,10,0)),"")</f>
        <v/>
      </c>
      <c r="H90" s="20" t="str">
        <f>IFERROR(IF(DB!$C$12="","",VLOOKUP(KERESŐ!$A90,DB!$A$18:$L$169,11,0)),"")</f>
        <v/>
      </c>
    </row>
    <row r="91" spans="1:8" ht="85.5" customHeight="1" x14ac:dyDescent="0.25">
      <c r="A91" s="23" t="s">
        <v>813</v>
      </c>
      <c r="B91" s="24" t="str">
        <f>IFERROR(IF(DB!$C$12="","",VLOOKUP(KERESŐ!$A91,DB!$A$18:$L$169,4,0)),"")</f>
        <v/>
      </c>
      <c r="C91" s="19" t="str">
        <f>IFERROR(IF(DB!$C$12="","",VLOOKUP(KERESŐ!$A91,DB!$A$18:$L$169,5,0)),"")</f>
        <v/>
      </c>
      <c r="D91" s="20" t="str">
        <f>IFERROR(IF(DB!$C$12="","",VLOOKUP(KERESŐ!$A91,DB!$A$18:$L$169,6,0)),"")</f>
        <v/>
      </c>
      <c r="E91" s="20" t="str">
        <f>IFERROR(IF(DB!$C$12="","",VLOOKUP(KERESŐ!$A91,DB!$A$18:$L$169,8,0)),"")</f>
        <v/>
      </c>
      <c r="F91" s="20" t="str">
        <f>IFERROR(IF(DB!$C$12="","",VLOOKUP(KERESŐ!$A91,DB!$A$18:$L$169,9,0)),"")</f>
        <v/>
      </c>
      <c r="G91" s="20" t="str">
        <f>IFERROR(IF(DB!$C$12="","",VLOOKUP(KERESŐ!$A91,DB!$A$18:$L$169,10,0)),"")</f>
        <v/>
      </c>
      <c r="H91" s="20" t="str">
        <f>IFERROR(IF(DB!$C$12="","",VLOOKUP(KERESŐ!$A91,DB!$A$18:$L$169,11,0)),"")</f>
        <v/>
      </c>
    </row>
    <row r="92" spans="1:8" ht="85.5" customHeight="1" x14ac:dyDescent="0.25">
      <c r="A92" s="23" t="s">
        <v>814</v>
      </c>
      <c r="B92" s="24" t="str">
        <f>IFERROR(IF(DB!$C$12="","",VLOOKUP(KERESŐ!$A92,DB!$A$18:$L$169,4,0)),"")</f>
        <v/>
      </c>
      <c r="C92" s="19" t="str">
        <f>IFERROR(IF(DB!$C$12="","",VLOOKUP(KERESŐ!$A92,DB!$A$18:$L$169,5,0)),"")</f>
        <v/>
      </c>
      <c r="D92" s="20" t="str">
        <f>IFERROR(IF(DB!$C$12="","",VLOOKUP(KERESŐ!$A92,DB!$A$18:$L$169,6,0)),"")</f>
        <v/>
      </c>
      <c r="E92" s="20" t="str">
        <f>IFERROR(IF(DB!$C$12="","",VLOOKUP(KERESŐ!$A92,DB!$A$18:$L$169,8,0)),"")</f>
        <v/>
      </c>
      <c r="F92" s="20" t="str">
        <f>IFERROR(IF(DB!$C$12="","",VLOOKUP(KERESŐ!$A92,DB!$A$18:$L$169,9,0)),"")</f>
        <v/>
      </c>
      <c r="G92" s="20" t="str">
        <f>IFERROR(IF(DB!$C$12="","",VLOOKUP(KERESŐ!$A92,DB!$A$18:$L$169,10,0)),"")</f>
        <v/>
      </c>
      <c r="H92" s="20" t="str">
        <f>IFERROR(IF(DB!$C$12="","",VLOOKUP(KERESŐ!$A92,DB!$A$18:$L$169,11,0)),"")</f>
        <v/>
      </c>
    </row>
    <row r="93" spans="1:8" ht="85.5" customHeight="1" x14ac:dyDescent="0.25">
      <c r="A93" s="23" t="s">
        <v>815</v>
      </c>
      <c r="B93" s="24" t="str">
        <f>IFERROR(IF(DB!$C$12="","",VLOOKUP(KERESŐ!$A93,DB!$A$18:$L$169,4,0)),"")</f>
        <v/>
      </c>
      <c r="C93" s="19" t="str">
        <f>IFERROR(IF(DB!$C$12="","",VLOOKUP(KERESŐ!$A93,DB!$A$18:$L$169,5,0)),"")</f>
        <v/>
      </c>
      <c r="D93" s="20" t="str">
        <f>IFERROR(IF(DB!$C$12="","",VLOOKUP(KERESŐ!$A93,DB!$A$18:$L$169,6,0)),"")</f>
        <v/>
      </c>
      <c r="E93" s="20" t="str">
        <f>IFERROR(IF(DB!$C$12="","",VLOOKUP(KERESŐ!$A93,DB!$A$18:$L$169,8,0)),"")</f>
        <v/>
      </c>
      <c r="F93" s="20" t="str">
        <f>IFERROR(IF(DB!$C$12="","",VLOOKUP(KERESŐ!$A93,DB!$A$18:$L$169,9,0)),"")</f>
        <v/>
      </c>
      <c r="G93" s="20" t="str">
        <f>IFERROR(IF(DB!$C$12="","",VLOOKUP(KERESŐ!$A93,DB!$A$18:$L$169,10,0)),"")</f>
        <v/>
      </c>
      <c r="H93" s="20" t="str">
        <f>IFERROR(IF(DB!$C$12="","",VLOOKUP(KERESŐ!$A93,DB!$A$18:$L$169,11,0)),"")</f>
        <v/>
      </c>
    </row>
    <row r="94" spans="1:8" ht="85.5" customHeight="1" x14ac:dyDescent="0.25">
      <c r="A94" s="23" t="s">
        <v>816</v>
      </c>
      <c r="B94" s="24" t="str">
        <f>IFERROR(IF(DB!$C$12="","",VLOOKUP(KERESŐ!$A94,DB!$A$18:$L$169,4,0)),"")</f>
        <v/>
      </c>
      <c r="C94" s="19" t="str">
        <f>IFERROR(IF(DB!$C$12="","",VLOOKUP(KERESŐ!$A94,DB!$A$18:$L$169,5,0)),"")</f>
        <v/>
      </c>
      <c r="D94" s="20" t="str">
        <f>IFERROR(IF(DB!$C$12="","",VLOOKUP(KERESŐ!$A94,DB!$A$18:$L$169,6,0)),"")</f>
        <v/>
      </c>
      <c r="E94" s="20" t="str">
        <f>IFERROR(IF(DB!$C$12="","",VLOOKUP(KERESŐ!$A94,DB!$A$18:$L$169,8,0)),"")</f>
        <v/>
      </c>
      <c r="F94" s="20" t="str">
        <f>IFERROR(IF(DB!$C$12="","",VLOOKUP(KERESŐ!$A94,DB!$A$18:$L$169,9,0)),"")</f>
        <v/>
      </c>
      <c r="G94" s="20" t="str">
        <f>IFERROR(IF(DB!$C$12="","",VLOOKUP(KERESŐ!$A94,DB!$A$18:$L$169,10,0)),"")</f>
        <v/>
      </c>
      <c r="H94" s="20" t="str">
        <f>IFERROR(IF(DB!$C$12="","",VLOOKUP(KERESŐ!$A94,DB!$A$18:$L$169,11,0)),"")</f>
        <v/>
      </c>
    </row>
    <row r="95" spans="1:8" ht="85.5" customHeight="1" x14ac:dyDescent="0.25">
      <c r="A95" s="23" t="s">
        <v>817</v>
      </c>
      <c r="B95" s="24" t="str">
        <f>IFERROR(IF(DB!$C$12="","",VLOOKUP(KERESŐ!$A95,DB!$A$18:$L$169,4,0)),"")</f>
        <v/>
      </c>
      <c r="C95" s="19" t="str">
        <f>IFERROR(IF(DB!$C$12="","",VLOOKUP(KERESŐ!$A95,DB!$A$18:$L$169,5,0)),"")</f>
        <v/>
      </c>
      <c r="D95" s="20" t="str">
        <f>IFERROR(IF(DB!$C$12="","",VLOOKUP(KERESŐ!$A95,DB!$A$18:$L$169,6,0)),"")</f>
        <v/>
      </c>
      <c r="E95" s="20" t="str">
        <f>IFERROR(IF(DB!$C$12="","",VLOOKUP(KERESŐ!$A95,DB!$A$18:$L$169,8,0)),"")</f>
        <v/>
      </c>
      <c r="F95" s="20" t="str">
        <f>IFERROR(IF(DB!$C$12="","",VLOOKUP(KERESŐ!$A95,DB!$A$18:$L$169,9,0)),"")</f>
        <v/>
      </c>
      <c r="G95" s="20" t="str">
        <f>IFERROR(IF(DB!$C$12="","",VLOOKUP(KERESŐ!$A95,DB!$A$18:$L$169,10,0)),"")</f>
        <v/>
      </c>
      <c r="H95" s="20" t="str">
        <f>IFERROR(IF(DB!$C$12="","",VLOOKUP(KERESŐ!$A95,DB!$A$18:$L$169,11,0)),"")</f>
        <v/>
      </c>
    </row>
    <row r="96" spans="1:8" ht="85.5" customHeight="1" x14ac:dyDescent="0.25">
      <c r="A96" s="23" t="s">
        <v>818</v>
      </c>
      <c r="B96" s="24" t="str">
        <f>IFERROR(IF(DB!$C$12="","",VLOOKUP(KERESŐ!$A96,DB!$A$18:$L$169,4,0)),"")</f>
        <v/>
      </c>
      <c r="C96" s="19" t="str">
        <f>IFERROR(IF(DB!$C$12="","",VLOOKUP(KERESŐ!$A96,DB!$A$18:$L$169,5,0)),"")</f>
        <v/>
      </c>
      <c r="D96" s="20" t="str">
        <f>IFERROR(IF(DB!$C$12="","",VLOOKUP(KERESŐ!$A96,DB!$A$18:$L$169,6,0)),"")</f>
        <v/>
      </c>
      <c r="E96" s="20" t="str">
        <f>IFERROR(IF(DB!$C$12="","",VLOOKUP(KERESŐ!$A96,DB!$A$18:$L$169,8,0)),"")</f>
        <v/>
      </c>
      <c r="F96" s="20" t="str">
        <f>IFERROR(IF(DB!$C$12="","",VLOOKUP(KERESŐ!$A96,DB!$A$18:$L$169,9,0)),"")</f>
        <v/>
      </c>
      <c r="G96" s="20" t="str">
        <f>IFERROR(IF(DB!$C$12="","",VLOOKUP(KERESŐ!$A96,DB!$A$18:$L$169,10,0)),"")</f>
        <v/>
      </c>
      <c r="H96" s="20" t="str">
        <f>IFERROR(IF(DB!$C$12="","",VLOOKUP(KERESŐ!$A96,DB!$A$18:$L$169,11,0)),"")</f>
        <v/>
      </c>
    </row>
    <row r="97" spans="1:8" ht="85.5" customHeight="1" x14ac:dyDescent="0.25">
      <c r="A97" s="23" t="s">
        <v>819</v>
      </c>
      <c r="B97" s="24" t="str">
        <f>IFERROR(IF(DB!$C$12="","",VLOOKUP(KERESŐ!$A97,DB!$A$18:$L$169,4,0)),"")</f>
        <v/>
      </c>
      <c r="C97" s="19" t="str">
        <f>IFERROR(IF(DB!$C$12="","",VLOOKUP(KERESŐ!$A97,DB!$A$18:$L$169,5,0)),"")</f>
        <v/>
      </c>
      <c r="D97" s="20" t="str">
        <f>IFERROR(IF(DB!$C$12="","",VLOOKUP(KERESŐ!$A97,DB!$A$18:$L$169,6,0)),"")</f>
        <v/>
      </c>
      <c r="E97" s="20" t="str">
        <f>IFERROR(IF(DB!$C$12="","",VLOOKUP(KERESŐ!$A97,DB!$A$18:$L$169,8,0)),"")</f>
        <v/>
      </c>
      <c r="F97" s="20" t="str">
        <f>IFERROR(IF(DB!$C$12="","",VLOOKUP(KERESŐ!$A97,DB!$A$18:$L$169,9,0)),"")</f>
        <v/>
      </c>
      <c r="G97" s="20" t="str">
        <f>IFERROR(IF(DB!$C$12="","",VLOOKUP(KERESŐ!$A97,DB!$A$18:$L$169,10,0)),"")</f>
        <v/>
      </c>
      <c r="H97" s="20" t="str">
        <f>IFERROR(IF(DB!$C$12="","",VLOOKUP(KERESŐ!$A97,DB!$A$18:$L$169,11,0)),"")</f>
        <v/>
      </c>
    </row>
    <row r="98" spans="1:8" ht="85.5" customHeight="1" x14ac:dyDescent="0.25">
      <c r="A98" s="23" t="s">
        <v>820</v>
      </c>
      <c r="B98" s="24" t="str">
        <f>IFERROR(IF(DB!$C$12="","",VLOOKUP(KERESŐ!$A98,DB!$A$18:$L$169,4,0)),"")</f>
        <v/>
      </c>
      <c r="C98" s="19" t="str">
        <f>IFERROR(IF(DB!$C$12="","",VLOOKUP(KERESŐ!$A98,DB!$A$18:$L$169,5,0)),"")</f>
        <v/>
      </c>
      <c r="D98" s="20" t="str">
        <f>IFERROR(IF(DB!$C$12="","",VLOOKUP(KERESŐ!$A98,DB!$A$18:$L$169,6,0)),"")</f>
        <v/>
      </c>
      <c r="E98" s="20" t="str">
        <f>IFERROR(IF(DB!$C$12="","",VLOOKUP(KERESŐ!$A98,DB!$A$18:$L$169,8,0)),"")</f>
        <v/>
      </c>
      <c r="F98" s="20" t="str">
        <f>IFERROR(IF(DB!$C$12="","",VLOOKUP(KERESŐ!$A98,DB!$A$18:$L$169,9,0)),"")</f>
        <v/>
      </c>
      <c r="G98" s="20" t="str">
        <f>IFERROR(IF(DB!$C$12="","",VLOOKUP(KERESŐ!$A98,DB!$A$18:$L$169,10,0)),"")</f>
        <v/>
      </c>
      <c r="H98" s="20" t="str">
        <f>IFERROR(IF(DB!$C$12="","",VLOOKUP(KERESŐ!$A98,DB!$A$18:$L$169,11,0)),"")</f>
        <v/>
      </c>
    </row>
    <row r="99" spans="1:8" ht="85.5" customHeight="1" x14ac:dyDescent="0.25">
      <c r="A99" s="23" t="s">
        <v>821</v>
      </c>
      <c r="B99" s="24" t="str">
        <f>IFERROR(IF(DB!$C$12="","",VLOOKUP(KERESŐ!$A99,DB!$A$18:$L$169,4,0)),"")</f>
        <v/>
      </c>
      <c r="C99" s="19" t="str">
        <f>IFERROR(IF(DB!$C$12="","",VLOOKUP(KERESŐ!$A99,DB!$A$18:$L$169,5,0)),"")</f>
        <v/>
      </c>
      <c r="D99" s="20" t="str">
        <f>IFERROR(IF(DB!$C$12="","",VLOOKUP(KERESŐ!$A99,DB!$A$18:$L$169,6,0)),"")</f>
        <v/>
      </c>
      <c r="E99" s="20" t="str">
        <f>IFERROR(IF(DB!$C$12="","",VLOOKUP(KERESŐ!$A99,DB!$A$18:$L$169,8,0)),"")</f>
        <v/>
      </c>
      <c r="F99" s="20" t="str">
        <f>IFERROR(IF(DB!$C$12="","",VLOOKUP(KERESŐ!$A99,DB!$A$18:$L$169,9,0)),"")</f>
        <v/>
      </c>
      <c r="G99" s="20" t="str">
        <f>IFERROR(IF(DB!$C$12="","",VLOOKUP(KERESŐ!$A99,DB!$A$18:$L$169,10,0)),"")</f>
        <v/>
      </c>
      <c r="H99" s="20" t="str">
        <f>IFERROR(IF(DB!$C$12="","",VLOOKUP(KERESŐ!$A99,DB!$A$18:$L$169,11,0)),"")</f>
        <v/>
      </c>
    </row>
    <row r="100" spans="1:8" ht="85.5" customHeight="1" x14ac:dyDescent="0.25">
      <c r="A100" s="23" t="s">
        <v>822</v>
      </c>
      <c r="B100" s="24" t="str">
        <f>IFERROR(IF(DB!$C$12="","",VLOOKUP(KERESŐ!$A100,DB!$A$18:$L$169,4,0)),"")</f>
        <v/>
      </c>
      <c r="C100" s="19" t="str">
        <f>IFERROR(IF(DB!$C$12="","",VLOOKUP(KERESŐ!$A100,DB!$A$18:$L$169,5,0)),"")</f>
        <v/>
      </c>
      <c r="D100" s="20" t="str">
        <f>IFERROR(IF(DB!$C$12="","",VLOOKUP(KERESŐ!$A100,DB!$A$18:$L$169,6,0)),"")</f>
        <v/>
      </c>
      <c r="E100" s="20" t="str">
        <f>IFERROR(IF(DB!$C$12="","",VLOOKUP(KERESŐ!$A100,DB!$A$18:$L$169,8,0)),"")</f>
        <v/>
      </c>
      <c r="F100" s="20" t="str">
        <f>IFERROR(IF(DB!$C$12="","",VLOOKUP(KERESŐ!$A100,DB!$A$18:$L$169,9,0)),"")</f>
        <v/>
      </c>
      <c r="G100" s="20" t="str">
        <f>IFERROR(IF(DB!$C$12="","",VLOOKUP(KERESŐ!$A100,DB!$A$18:$L$169,10,0)),"")</f>
        <v/>
      </c>
      <c r="H100" s="20" t="str">
        <f>IFERROR(IF(DB!$C$12="","",VLOOKUP(KERESŐ!$A100,DB!$A$18:$L$169,11,0)),"")</f>
        <v/>
      </c>
    </row>
    <row r="101" spans="1:8" ht="85.5" customHeight="1" x14ac:dyDescent="0.25">
      <c r="A101" s="23" t="s">
        <v>823</v>
      </c>
      <c r="B101" s="24" t="str">
        <f>IFERROR(IF(DB!$C$12="","",VLOOKUP(KERESŐ!$A101,DB!$A$18:$L$169,4,0)),"")</f>
        <v/>
      </c>
      <c r="C101" s="19" t="str">
        <f>IFERROR(IF(DB!$C$12="","",VLOOKUP(KERESŐ!$A101,DB!$A$18:$L$169,5,0)),"")</f>
        <v/>
      </c>
      <c r="D101" s="20" t="str">
        <f>IFERROR(IF(DB!$C$12="","",VLOOKUP(KERESŐ!$A101,DB!$A$18:$L$169,6,0)),"")</f>
        <v/>
      </c>
      <c r="E101" s="20" t="str">
        <f>IFERROR(IF(DB!$C$12="","",VLOOKUP(KERESŐ!$A101,DB!$A$18:$L$169,8,0)),"")</f>
        <v/>
      </c>
      <c r="F101" s="20" t="str">
        <f>IFERROR(IF(DB!$C$12="","",VLOOKUP(KERESŐ!$A101,DB!$A$18:$L$169,9,0)),"")</f>
        <v/>
      </c>
      <c r="G101" s="20" t="str">
        <f>IFERROR(IF(DB!$C$12="","",VLOOKUP(KERESŐ!$A101,DB!$A$18:$L$169,10,0)),"")</f>
        <v/>
      </c>
      <c r="H101" s="20" t="str">
        <f>IFERROR(IF(DB!$C$12="","",VLOOKUP(KERESŐ!$A101,DB!$A$18:$L$169,11,0)),"")</f>
        <v/>
      </c>
    </row>
    <row r="102" spans="1:8" ht="85.5" customHeight="1" x14ac:dyDescent="0.25">
      <c r="A102" s="23" t="s">
        <v>824</v>
      </c>
      <c r="B102" s="24" t="str">
        <f>IFERROR(IF(DB!$C$12="","",VLOOKUP(KERESŐ!$A102,DB!$A$18:$L$169,4,0)),"")</f>
        <v/>
      </c>
      <c r="C102" s="19" t="str">
        <f>IFERROR(IF(DB!$C$12="","",VLOOKUP(KERESŐ!$A102,DB!$A$18:$L$169,5,0)),"")</f>
        <v/>
      </c>
      <c r="D102" s="20" t="str">
        <f>IFERROR(IF(DB!$C$12="","",VLOOKUP(KERESŐ!$A102,DB!$A$18:$L$169,6,0)),"")</f>
        <v/>
      </c>
      <c r="E102" s="20" t="str">
        <f>IFERROR(IF(DB!$C$12="","",VLOOKUP(KERESŐ!$A102,DB!$A$18:$L$169,8,0)),"")</f>
        <v/>
      </c>
      <c r="F102" s="20" t="str">
        <f>IFERROR(IF(DB!$C$12="","",VLOOKUP(KERESŐ!$A102,DB!$A$18:$L$169,9,0)),"")</f>
        <v/>
      </c>
      <c r="G102" s="20" t="str">
        <f>IFERROR(IF(DB!$C$12="","",VLOOKUP(KERESŐ!$A102,DB!$A$18:$L$169,10,0)),"")</f>
        <v/>
      </c>
      <c r="H102" s="20" t="str">
        <f>IFERROR(IF(DB!$C$12="","",VLOOKUP(KERESŐ!$A102,DB!$A$18:$L$169,11,0)),"")</f>
        <v/>
      </c>
    </row>
    <row r="103" spans="1:8" ht="85.5" customHeight="1" x14ac:dyDescent="0.25">
      <c r="A103" s="23" t="s">
        <v>825</v>
      </c>
      <c r="B103" s="24" t="str">
        <f>IFERROR(IF(DB!$C$12="","",VLOOKUP(KERESŐ!$A103,DB!$A$18:$L$169,4,0)),"")</f>
        <v/>
      </c>
      <c r="C103" s="19" t="str">
        <f>IFERROR(IF(DB!$C$12="","",VLOOKUP(KERESŐ!$A103,DB!$A$18:$L$169,5,0)),"")</f>
        <v/>
      </c>
      <c r="D103" s="20" t="str">
        <f>IFERROR(IF(DB!$C$12="","",VLOOKUP(KERESŐ!$A103,DB!$A$18:$L$169,6,0)),"")</f>
        <v/>
      </c>
      <c r="E103" s="20" t="str">
        <f>IFERROR(IF(DB!$C$12="","",VLOOKUP(KERESŐ!$A103,DB!$A$18:$L$169,8,0)),"")</f>
        <v/>
      </c>
      <c r="F103" s="20" t="str">
        <f>IFERROR(IF(DB!$C$12="","",VLOOKUP(KERESŐ!$A103,DB!$A$18:$L$169,9,0)),"")</f>
        <v/>
      </c>
      <c r="G103" s="20" t="str">
        <f>IFERROR(IF(DB!$C$12="","",VLOOKUP(KERESŐ!$A103,DB!$A$18:$L$169,10,0)),"")</f>
        <v/>
      </c>
      <c r="H103" s="20" t="str">
        <f>IFERROR(IF(DB!$C$12="","",VLOOKUP(KERESŐ!$A103,DB!$A$18:$L$169,11,0)),"")</f>
        <v/>
      </c>
    </row>
    <row r="104" spans="1:8" ht="85.5" customHeight="1" x14ac:dyDescent="0.25">
      <c r="A104" s="23" t="s">
        <v>826</v>
      </c>
      <c r="B104" s="24" t="str">
        <f>IFERROR(IF(DB!$C$12="","",VLOOKUP(KERESŐ!$A104,DB!$A$18:$L$169,4,0)),"")</f>
        <v/>
      </c>
      <c r="C104" s="19" t="str">
        <f>IFERROR(IF(DB!$C$12="","",VLOOKUP(KERESŐ!$A104,DB!$A$18:$L$169,5,0)),"")</f>
        <v/>
      </c>
      <c r="D104" s="20" t="str">
        <f>IFERROR(IF(DB!$C$12="","",VLOOKUP(KERESŐ!$A104,DB!$A$18:$L$169,6,0)),"")</f>
        <v/>
      </c>
      <c r="E104" s="20" t="str">
        <f>IFERROR(IF(DB!$C$12="","",VLOOKUP(KERESŐ!$A104,DB!$A$18:$L$169,8,0)),"")</f>
        <v/>
      </c>
      <c r="F104" s="20" t="str">
        <f>IFERROR(IF(DB!$C$12="","",VLOOKUP(KERESŐ!$A104,DB!$A$18:$L$169,9,0)),"")</f>
        <v/>
      </c>
      <c r="G104" s="20" t="str">
        <f>IFERROR(IF(DB!$C$12="","",VLOOKUP(KERESŐ!$A104,DB!$A$18:$L$169,10,0)),"")</f>
        <v/>
      </c>
      <c r="H104" s="20" t="str">
        <f>IFERROR(IF(DB!$C$12="","",VLOOKUP(KERESŐ!$A104,DB!$A$18:$L$169,11,0)),"")</f>
        <v/>
      </c>
    </row>
    <row r="105" spans="1:8" ht="85.5" customHeight="1" x14ac:dyDescent="0.25">
      <c r="A105" s="23" t="s">
        <v>827</v>
      </c>
      <c r="B105" s="24" t="str">
        <f>IFERROR(IF(DB!$C$12="","",VLOOKUP(KERESŐ!$A105,DB!$A$18:$L$169,4,0)),"")</f>
        <v/>
      </c>
      <c r="C105" s="19" t="str">
        <f>IFERROR(IF(DB!$C$12="","",VLOOKUP(KERESŐ!$A105,DB!$A$18:$L$169,5,0)),"")</f>
        <v/>
      </c>
      <c r="D105" s="20" t="str">
        <f>IFERROR(IF(DB!$C$12="","",VLOOKUP(KERESŐ!$A105,DB!$A$18:$L$169,6,0)),"")</f>
        <v/>
      </c>
      <c r="E105" s="20" t="str">
        <f>IFERROR(IF(DB!$C$12="","",VLOOKUP(KERESŐ!$A105,DB!$A$18:$L$169,8,0)),"")</f>
        <v/>
      </c>
      <c r="F105" s="20" t="str">
        <f>IFERROR(IF(DB!$C$12="","",VLOOKUP(KERESŐ!$A105,DB!$A$18:$L$169,9,0)),"")</f>
        <v/>
      </c>
      <c r="G105" s="20" t="str">
        <f>IFERROR(IF(DB!$C$12="","",VLOOKUP(KERESŐ!$A105,DB!$A$18:$L$169,10,0)),"")</f>
        <v/>
      </c>
      <c r="H105" s="20" t="str">
        <f>IFERROR(IF(DB!$C$12="","",VLOOKUP(KERESŐ!$A105,DB!$A$18:$L$169,11,0)),"")</f>
        <v/>
      </c>
    </row>
    <row r="106" spans="1:8" ht="85.5" customHeight="1" x14ac:dyDescent="0.25">
      <c r="A106" s="23" t="s">
        <v>828</v>
      </c>
      <c r="B106" s="24" t="str">
        <f>IFERROR(IF(DB!$C$12="","",VLOOKUP(KERESŐ!$A106,DB!$A$18:$L$169,4,0)),"")</f>
        <v/>
      </c>
      <c r="C106" s="19" t="str">
        <f>IFERROR(IF(DB!$C$12="","",VLOOKUP(KERESŐ!$A106,DB!$A$18:$L$169,5,0)),"")</f>
        <v/>
      </c>
      <c r="D106" s="20" t="str">
        <f>IFERROR(IF(DB!$C$12="","",VLOOKUP(KERESŐ!$A106,DB!$A$18:$L$169,6,0)),"")</f>
        <v/>
      </c>
      <c r="E106" s="20" t="str">
        <f>IFERROR(IF(DB!$C$12="","",VLOOKUP(KERESŐ!$A106,DB!$A$18:$L$169,8,0)),"")</f>
        <v/>
      </c>
      <c r="F106" s="20" t="str">
        <f>IFERROR(IF(DB!$C$12="","",VLOOKUP(KERESŐ!$A106,DB!$A$18:$L$169,9,0)),"")</f>
        <v/>
      </c>
      <c r="G106" s="20" t="str">
        <f>IFERROR(IF(DB!$C$12="","",VLOOKUP(KERESŐ!$A106,DB!$A$18:$L$169,10,0)),"")</f>
        <v/>
      </c>
      <c r="H106" s="20" t="str">
        <f>IFERROR(IF(DB!$C$12="","",VLOOKUP(KERESŐ!$A106,DB!$A$18:$L$169,11,0)),"")</f>
        <v/>
      </c>
    </row>
    <row r="107" spans="1:8" ht="85.5" customHeight="1" x14ac:dyDescent="0.25">
      <c r="A107" s="23" t="s">
        <v>829</v>
      </c>
      <c r="B107" s="24" t="str">
        <f>IFERROR(IF(DB!$C$12="","",VLOOKUP(KERESŐ!$A107,DB!$A$18:$L$169,4,0)),"")</f>
        <v/>
      </c>
      <c r="C107" s="19" t="str">
        <f>IFERROR(IF(DB!$C$12="","",VLOOKUP(KERESŐ!$A107,DB!$A$18:$L$169,5,0)),"")</f>
        <v/>
      </c>
      <c r="D107" s="20" t="str">
        <f>IFERROR(IF(DB!$C$12="","",VLOOKUP(KERESŐ!$A107,DB!$A$18:$L$169,6,0)),"")</f>
        <v/>
      </c>
      <c r="E107" s="20" t="str">
        <f>IFERROR(IF(DB!$C$12="","",VLOOKUP(KERESŐ!$A107,DB!$A$18:$L$169,8,0)),"")</f>
        <v/>
      </c>
      <c r="F107" s="20" t="str">
        <f>IFERROR(IF(DB!$C$12="","",VLOOKUP(KERESŐ!$A107,DB!$A$18:$L$169,9,0)),"")</f>
        <v/>
      </c>
      <c r="G107" s="20" t="str">
        <f>IFERROR(IF(DB!$C$12="","",VLOOKUP(KERESŐ!$A107,DB!$A$18:$L$169,10,0)),"")</f>
        <v/>
      </c>
      <c r="H107" s="20" t="str">
        <f>IFERROR(IF(DB!$C$12="","",VLOOKUP(KERESŐ!$A107,DB!$A$18:$L$169,11,0)),"")</f>
        <v/>
      </c>
    </row>
    <row r="108" spans="1:8" ht="85.5" customHeight="1" x14ac:dyDescent="0.25">
      <c r="A108" s="23" t="s">
        <v>830</v>
      </c>
      <c r="B108" s="24" t="str">
        <f>IFERROR(IF(DB!$C$12="","",VLOOKUP(KERESŐ!$A108,DB!$A$18:$L$169,4,0)),"")</f>
        <v/>
      </c>
      <c r="C108" s="19" t="str">
        <f>IFERROR(IF(DB!$C$12="","",VLOOKUP(KERESŐ!$A108,DB!$A$18:$L$169,5,0)),"")</f>
        <v/>
      </c>
      <c r="D108" s="20" t="str">
        <f>IFERROR(IF(DB!$C$12="","",VLOOKUP(KERESŐ!$A108,DB!$A$18:$L$169,6,0)),"")</f>
        <v/>
      </c>
      <c r="E108" s="20" t="str">
        <f>IFERROR(IF(DB!$C$12="","",VLOOKUP(KERESŐ!$A108,DB!$A$18:$L$169,8,0)),"")</f>
        <v/>
      </c>
      <c r="F108" s="20" t="str">
        <f>IFERROR(IF(DB!$C$12="","",VLOOKUP(KERESŐ!$A108,DB!$A$18:$L$169,9,0)),"")</f>
        <v/>
      </c>
      <c r="G108" s="20" t="str">
        <f>IFERROR(IF(DB!$C$12="","",VLOOKUP(KERESŐ!$A108,DB!$A$18:$L$169,10,0)),"")</f>
        <v/>
      </c>
      <c r="H108" s="20" t="str">
        <f>IFERROR(IF(DB!$C$12="","",VLOOKUP(KERESŐ!$A108,DB!$A$18:$L$169,11,0)),"")</f>
        <v/>
      </c>
    </row>
    <row r="109" spans="1:8" ht="85.5" customHeight="1" x14ac:dyDescent="0.25">
      <c r="A109" s="23" t="s">
        <v>831</v>
      </c>
      <c r="B109" s="24" t="str">
        <f>IFERROR(IF(DB!$C$12="","",VLOOKUP(KERESŐ!$A109,DB!$A$18:$L$169,4,0)),"")</f>
        <v/>
      </c>
      <c r="C109" s="19" t="str">
        <f>IFERROR(IF(DB!$C$12="","",VLOOKUP(KERESŐ!$A109,DB!$A$18:$L$169,5,0)),"")</f>
        <v/>
      </c>
      <c r="D109" s="20" t="str">
        <f>IFERROR(IF(DB!$C$12="","",VLOOKUP(KERESŐ!$A109,DB!$A$18:$L$169,6,0)),"")</f>
        <v/>
      </c>
      <c r="E109" s="20" t="str">
        <f>IFERROR(IF(DB!$C$12="","",VLOOKUP(KERESŐ!$A109,DB!$A$18:$L$169,8,0)),"")</f>
        <v/>
      </c>
      <c r="F109" s="20" t="str">
        <f>IFERROR(IF(DB!$C$12="","",VLOOKUP(KERESŐ!$A109,DB!$A$18:$L$169,9,0)),"")</f>
        <v/>
      </c>
      <c r="G109" s="20" t="str">
        <f>IFERROR(IF(DB!$C$12="","",VLOOKUP(KERESŐ!$A109,DB!$A$18:$L$169,10,0)),"")</f>
        <v/>
      </c>
      <c r="H109" s="20" t="str">
        <f>IFERROR(IF(DB!$C$12="","",VLOOKUP(KERESŐ!$A109,DB!$A$18:$L$169,11,0)),"")</f>
        <v/>
      </c>
    </row>
    <row r="110" spans="1:8" ht="85.5" customHeight="1" x14ac:dyDescent="0.25">
      <c r="A110" s="23" t="s">
        <v>832</v>
      </c>
      <c r="B110" s="24" t="str">
        <f>IFERROR(IF(DB!$C$12="","",VLOOKUP(KERESŐ!$A110,DB!$A$18:$L$169,4,0)),"")</f>
        <v/>
      </c>
      <c r="C110" s="19" t="str">
        <f>IFERROR(IF(DB!$C$12="","",VLOOKUP(KERESŐ!$A110,DB!$A$18:$L$169,5,0)),"")</f>
        <v/>
      </c>
      <c r="D110" s="20" t="str">
        <f>IFERROR(IF(DB!$C$12="","",VLOOKUP(KERESŐ!$A110,DB!$A$18:$L$169,6,0)),"")</f>
        <v/>
      </c>
      <c r="E110" s="20" t="str">
        <f>IFERROR(IF(DB!$C$12="","",VLOOKUP(KERESŐ!$A110,DB!$A$18:$L$169,8,0)),"")</f>
        <v/>
      </c>
      <c r="F110" s="20" t="str">
        <f>IFERROR(IF(DB!$C$12="","",VLOOKUP(KERESŐ!$A110,DB!$A$18:$L$169,9,0)),"")</f>
        <v/>
      </c>
      <c r="G110" s="20" t="str">
        <f>IFERROR(IF(DB!$C$12="","",VLOOKUP(KERESŐ!$A110,DB!$A$18:$L$169,10,0)),"")</f>
        <v/>
      </c>
      <c r="H110" s="20" t="str">
        <f>IFERROR(IF(DB!$C$12="","",VLOOKUP(KERESŐ!$A110,DB!$A$18:$L$169,11,0)),"")</f>
        <v/>
      </c>
    </row>
    <row r="111" spans="1:8" ht="85.5" customHeight="1" x14ac:dyDescent="0.25">
      <c r="A111" s="23" t="s">
        <v>833</v>
      </c>
      <c r="B111" s="24" t="str">
        <f>IFERROR(IF(DB!$C$12="","",VLOOKUP(KERESŐ!$A111,DB!$A$18:$L$169,4,0)),"")</f>
        <v/>
      </c>
      <c r="C111" s="19" t="str">
        <f>IFERROR(IF(DB!$C$12="","",VLOOKUP(KERESŐ!$A111,DB!$A$18:$L$169,5,0)),"")</f>
        <v/>
      </c>
      <c r="D111" s="20" t="str">
        <f>IFERROR(IF(DB!$C$12="","",VLOOKUP(KERESŐ!$A111,DB!$A$18:$L$169,6,0)),"")</f>
        <v/>
      </c>
      <c r="E111" s="20" t="str">
        <f>IFERROR(IF(DB!$C$12="","",VLOOKUP(KERESŐ!$A111,DB!$A$18:$L$169,8,0)),"")</f>
        <v/>
      </c>
      <c r="F111" s="20" t="str">
        <f>IFERROR(IF(DB!$C$12="","",VLOOKUP(KERESŐ!$A111,DB!$A$18:$L$169,9,0)),"")</f>
        <v/>
      </c>
      <c r="G111" s="20" t="str">
        <f>IFERROR(IF(DB!$C$12="","",VLOOKUP(KERESŐ!$A111,DB!$A$18:$L$169,10,0)),"")</f>
        <v/>
      </c>
      <c r="H111" s="20" t="str">
        <f>IFERROR(IF(DB!$C$12="","",VLOOKUP(KERESŐ!$A111,DB!$A$18:$L$169,11,0)),"")</f>
        <v/>
      </c>
    </row>
    <row r="112" spans="1:8" ht="85.5" customHeight="1" x14ac:dyDescent="0.25">
      <c r="A112" s="23" t="s">
        <v>834</v>
      </c>
      <c r="B112" s="24" t="str">
        <f>IFERROR(IF(DB!$C$12="","",VLOOKUP(KERESŐ!$A112,DB!$A$18:$L$169,4,0)),"")</f>
        <v/>
      </c>
      <c r="C112" s="19" t="str">
        <f>IFERROR(IF(DB!$C$12="","",VLOOKUP(KERESŐ!$A112,DB!$A$18:$L$169,5,0)),"")</f>
        <v/>
      </c>
      <c r="D112" s="20" t="str">
        <f>IFERROR(IF(DB!$C$12="","",VLOOKUP(KERESŐ!$A112,DB!$A$18:$L$169,6,0)),"")</f>
        <v/>
      </c>
      <c r="E112" s="20" t="str">
        <f>IFERROR(IF(DB!$C$12="","",VLOOKUP(KERESŐ!$A112,DB!$A$18:$L$169,8,0)),"")</f>
        <v/>
      </c>
      <c r="F112" s="20" t="str">
        <f>IFERROR(IF(DB!$C$12="","",VLOOKUP(KERESŐ!$A112,DB!$A$18:$L$169,9,0)),"")</f>
        <v/>
      </c>
      <c r="G112" s="20" t="str">
        <f>IFERROR(IF(DB!$C$12="","",VLOOKUP(KERESŐ!$A112,DB!$A$18:$L$169,10,0)),"")</f>
        <v/>
      </c>
      <c r="H112" s="20" t="str">
        <f>IFERROR(IF(DB!$C$12="","",VLOOKUP(KERESŐ!$A112,DB!$A$18:$L$169,11,0)),"")</f>
        <v/>
      </c>
    </row>
    <row r="113" spans="1:8" ht="85.5" customHeight="1" x14ac:dyDescent="0.25">
      <c r="A113" s="23" t="s">
        <v>835</v>
      </c>
      <c r="B113" s="24" t="str">
        <f>IFERROR(IF(DB!$C$12="","",VLOOKUP(KERESŐ!$A113,DB!$A$18:$L$169,4,0)),"")</f>
        <v/>
      </c>
      <c r="C113" s="19" t="str">
        <f>IFERROR(IF(DB!$C$12="","",VLOOKUP(KERESŐ!$A113,DB!$A$18:$L$169,5,0)),"")</f>
        <v/>
      </c>
      <c r="D113" s="20" t="str">
        <f>IFERROR(IF(DB!$C$12="","",VLOOKUP(KERESŐ!$A113,DB!$A$18:$L$169,6,0)),"")</f>
        <v/>
      </c>
      <c r="E113" s="20" t="str">
        <f>IFERROR(IF(DB!$C$12="","",VLOOKUP(KERESŐ!$A113,DB!$A$18:$L$169,8,0)),"")</f>
        <v/>
      </c>
      <c r="F113" s="20" t="str">
        <f>IFERROR(IF(DB!$C$12="","",VLOOKUP(KERESŐ!$A113,DB!$A$18:$L$169,9,0)),"")</f>
        <v/>
      </c>
      <c r="G113" s="20" t="str">
        <f>IFERROR(IF(DB!$C$12="","",VLOOKUP(KERESŐ!$A113,DB!$A$18:$L$169,10,0)),"")</f>
        <v/>
      </c>
      <c r="H113" s="20" t="str">
        <f>IFERROR(IF(DB!$C$12="","",VLOOKUP(KERESŐ!$A113,DB!$A$18:$L$169,11,0)),"")</f>
        <v/>
      </c>
    </row>
    <row r="114" spans="1:8" ht="85.5" customHeight="1" x14ac:dyDescent="0.25">
      <c r="A114" s="23" t="s">
        <v>836</v>
      </c>
      <c r="B114" s="24" t="str">
        <f>IFERROR(IF(DB!$C$12="","",VLOOKUP(KERESŐ!$A114,DB!$A$18:$L$169,4,0)),"")</f>
        <v/>
      </c>
      <c r="C114" s="19" t="str">
        <f>IFERROR(IF(DB!$C$12="","",VLOOKUP(KERESŐ!$A114,DB!$A$18:$L$169,5,0)),"")</f>
        <v/>
      </c>
      <c r="D114" s="20" t="str">
        <f>IFERROR(IF(DB!$C$12="","",VLOOKUP(KERESŐ!$A114,DB!$A$18:$L$169,6,0)),"")</f>
        <v/>
      </c>
      <c r="E114" s="20" t="str">
        <f>IFERROR(IF(DB!$C$12="","",VLOOKUP(KERESŐ!$A114,DB!$A$18:$L$169,8,0)),"")</f>
        <v/>
      </c>
      <c r="F114" s="20" t="str">
        <f>IFERROR(IF(DB!$C$12="","",VLOOKUP(KERESŐ!$A114,DB!$A$18:$L$169,9,0)),"")</f>
        <v/>
      </c>
      <c r="G114" s="20" t="str">
        <f>IFERROR(IF(DB!$C$12="","",VLOOKUP(KERESŐ!$A114,DB!$A$18:$L$169,10,0)),"")</f>
        <v/>
      </c>
      <c r="H114" s="20" t="str">
        <f>IFERROR(IF(DB!$C$12="","",VLOOKUP(KERESŐ!$A114,DB!$A$18:$L$169,11,0)),"")</f>
        <v/>
      </c>
    </row>
    <row r="115" spans="1:8" ht="85.5" customHeight="1" x14ac:dyDescent="0.25">
      <c r="A115" s="23" t="s">
        <v>837</v>
      </c>
      <c r="B115" s="24" t="str">
        <f>IFERROR(IF(DB!$C$12="","",VLOOKUP(KERESŐ!$A115,DB!$A$18:$L$169,4,0)),"")</f>
        <v/>
      </c>
      <c r="C115" s="19" t="str">
        <f>IFERROR(IF(DB!$C$12="","",VLOOKUP(KERESŐ!$A115,DB!$A$18:$L$169,5,0)),"")</f>
        <v/>
      </c>
      <c r="D115" s="20" t="str">
        <f>IFERROR(IF(DB!$C$12="","",VLOOKUP(KERESŐ!$A115,DB!$A$18:$L$169,6,0)),"")</f>
        <v/>
      </c>
      <c r="E115" s="20" t="str">
        <f>IFERROR(IF(DB!$C$12="","",VLOOKUP(KERESŐ!$A115,DB!$A$18:$L$169,8,0)),"")</f>
        <v/>
      </c>
      <c r="F115" s="20" t="str">
        <f>IFERROR(IF(DB!$C$12="","",VLOOKUP(KERESŐ!$A115,DB!$A$18:$L$169,9,0)),"")</f>
        <v/>
      </c>
      <c r="G115" s="20" t="str">
        <f>IFERROR(IF(DB!$C$12="","",VLOOKUP(KERESŐ!$A115,DB!$A$18:$L$169,10,0)),"")</f>
        <v/>
      </c>
      <c r="H115" s="20" t="str">
        <f>IFERROR(IF(DB!$C$12="","",VLOOKUP(KERESŐ!$A115,DB!$A$18:$L$169,11,0)),"")</f>
        <v/>
      </c>
    </row>
    <row r="116" spans="1:8" ht="85.5" customHeight="1" x14ac:dyDescent="0.25">
      <c r="A116" s="23" t="s">
        <v>838</v>
      </c>
      <c r="B116" s="24" t="str">
        <f>IFERROR(IF(DB!$C$12="","",VLOOKUP(KERESŐ!$A116,DB!$A$18:$L$169,4,0)),"")</f>
        <v/>
      </c>
      <c r="C116" s="19" t="str">
        <f>IFERROR(IF(DB!$C$12="","",VLOOKUP(KERESŐ!$A116,DB!$A$18:$L$169,5,0)),"")</f>
        <v/>
      </c>
      <c r="D116" s="20" t="str">
        <f>IFERROR(IF(DB!$C$12="","",VLOOKUP(KERESŐ!$A116,DB!$A$18:$L$169,6,0)),"")</f>
        <v/>
      </c>
      <c r="E116" s="20" t="str">
        <f>IFERROR(IF(DB!$C$12="","",VLOOKUP(KERESŐ!$A116,DB!$A$18:$L$169,8,0)),"")</f>
        <v/>
      </c>
      <c r="F116" s="20" t="str">
        <f>IFERROR(IF(DB!$C$12="","",VLOOKUP(KERESŐ!$A116,DB!$A$18:$L$169,9,0)),"")</f>
        <v/>
      </c>
      <c r="G116" s="20" t="str">
        <f>IFERROR(IF(DB!$C$12="","",VLOOKUP(KERESŐ!$A116,DB!$A$18:$L$169,10,0)),"")</f>
        <v/>
      </c>
      <c r="H116" s="20" t="str">
        <f>IFERROR(IF(DB!$C$12="","",VLOOKUP(KERESŐ!$A116,DB!$A$18:$L$169,11,0)),"")</f>
        <v/>
      </c>
    </row>
    <row r="117" spans="1:8" ht="85.5" customHeight="1" x14ac:dyDescent="0.25">
      <c r="A117" s="23" t="s">
        <v>839</v>
      </c>
      <c r="B117" s="24" t="str">
        <f>IFERROR(IF(DB!$C$12="","",VLOOKUP(KERESŐ!$A117,DB!$A$18:$L$169,4,0)),"")</f>
        <v/>
      </c>
      <c r="C117" s="19" t="str">
        <f>IFERROR(IF(DB!$C$12="","",VLOOKUP(KERESŐ!$A117,DB!$A$18:$L$169,5,0)),"")</f>
        <v/>
      </c>
      <c r="D117" s="20" t="str">
        <f>IFERROR(IF(DB!$C$12="","",VLOOKUP(KERESŐ!$A117,DB!$A$18:$L$169,6,0)),"")</f>
        <v/>
      </c>
      <c r="E117" s="20" t="str">
        <f>IFERROR(IF(DB!$C$12="","",VLOOKUP(KERESŐ!$A117,DB!$A$18:$L$169,8,0)),"")</f>
        <v/>
      </c>
      <c r="F117" s="20" t="str">
        <f>IFERROR(IF(DB!$C$12="","",VLOOKUP(KERESŐ!$A117,DB!$A$18:$L$169,9,0)),"")</f>
        <v/>
      </c>
      <c r="G117" s="20" t="str">
        <f>IFERROR(IF(DB!$C$12="","",VLOOKUP(KERESŐ!$A117,DB!$A$18:$L$169,10,0)),"")</f>
        <v/>
      </c>
      <c r="H117" s="20" t="str">
        <f>IFERROR(IF(DB!$C$12="","",VLOOKUP(KERESŐ!$A117,DB!$A$18:$L$169,11,0)),"")</f>
        <v/>
      </c>
    </row>
    <row r="118" spans="1:8" ht="85.5" customHeight="1" x14ac:dyDescent="0.25">
      <c r="A118" s="23" t="s">
        <v>840</v>
      </c>
      <c r="B118" s="24" t="str">
        <f>IFERROR(IF(DB!$C$12="","",VLOOKUP(KERESŐ!$A118,DB!$A$18:$L$169,4,0)),"")</f>
        <v/>
      </c>
      <c r="C118" s="19" t="str">
        <f>IFERROR(IF(DB!$C$12="","",VLOOKUP(KERESŐ!$A118,DB!$A$18:$L$169,5,0)),"")</f>
        <v/>
      </c>
      <c r="D118" s="20" t="str">
        <f>IFERROR(IF(DB!$C$12="","",VLOOKUP(KERESŐ!$A118,DB!$A$18:$L$169,6,0)),"")</f>
        <v/>
      </c>
      <c r="E118" s="20" t="str">
        <f>IFERROR(IF(DB!$C$12="","",VLOOKUP(KERESŐ!$A118,DB!$A$18:$L$169,8,0)),"")</f>
        <v/>
      </c>
      <c r="F118" s="20" t="str">
        <f>IFERROR(IF(DB!$C$12="","",VLOOKUP(KERESŐ!$A118,DB!$A$18:$L$169,9,0)),"")</f>
        <v/>
      </c>
      <c r="G118" s="20" t="str">
        <f>IFERROR(IF(DB!$C$12="","",VLOOKUP(KERESŐ!$A118,DB!$A$18:$L$169,10,0)),"")</f>
        <v/>
      </c>
      <c r="H118" s="20" t="str">
        <f>IFERROR(IF(DB!$C$12="","",VLOOKUP(KERESŐ!$A118,DB!$A$18:$L$169,11,0)),"")</f>
        <v/>
      </c>
    </row>
    <row r="119" spans="1:8" ht="85.5" customHeight="1" x14ac:dyDescent="0.25">
      <c r="A119" s="23" t="s">
        <v>841</v>
      </c>
      <c r="B119" s="24" t="str">
        <f>IFERROR(IF(DB!$C$12="","",VLOOKUP(KERESŐ!$A119,DB!$A$18:$L$169,4,0)),"")</f>
        <v/>
      </c>
      <c r="C119" s="19" t="str">
        <f>IFERROR(IF(DB!$C$12="","",VLOOKUP(KERESŐ!$A119,DB!$A$18:$L$169,5,0)),"")</f>
        <v/>
      </c>
      <c r="D119" s="20" t="str">
        <f>IFERROR(IF(DB!$C$12="","",VLOOKUP(KERESŐ!$A119,DB!$A$18:$L$169,6,0)),"")</f>
        <v/>
      </c>
      <c r="E119" s="20" t="str">
        <f>IFERROR(IF(DB!$C$12="","",VLOOKUP(KERESŐ!$A119,DB!$A$18:$L$169,8,0)),"")</f>
        <v/>
      </c>
      <c r="F119" s="20" t="str">
        <f>IFERROR(IF(DB!$C$12="","",VLOOKUP(KERESŐ!$A119,DB!$A$18:$L$169,9,0)),"")</f>
        <v/>
      </c>
      <c r="G119" s="20" t="str">
        <f>IFERROR(IF(DB!$C$12="","",VLOOKUP(KERESŐ!$A119,DB!$A$18:$L$169,10,0)),"")</f>
        <v/>
      </c>
      <c r="H119" s="20" t="str">
        <f>IFERROR(IF(DB!$C$12="","",VLOOKUP(KERESŐ!$A119,DB!$A$18:$L$169,11,0)),"")</f>
        <v/>
      </c>
    </row>
    <row r="120" spans="1:8" ht="85.5" customHeight="1" x14ac:dyDescent="0.25">
      <c r="A120" s="23" t="s">
        <v>842</v>
      </c>
      <c r="B120" s="24" t="str">
        <f>IFERROR(IF(DB!$C$12="","",VLOOKUP(KERESŐ!$A120,DB!$A$18:$L$169,4,0)),"")</f>
        <v/>
      </c>
      <c r="C120" s="19" t="str">
        <f>IFERROR(IF(DB!$C$12="","",VLOOKUP(KERESŐ!$A120,DB!$A$18:$L$169,5,0)),"")</f>
        <v/>
      </c>
      <c r="D120" s="20" t="str">
        <f>IFERROR(IF(DB!$C$12="","",VLOOKUP(KERESŐ!$A120,DB!$A$18:$L$169,6,0)),"")</f>
        <v/>
      </c>
      <c r="E120" s="20" t="str">
        <f>IFERROR(IF(DB!$C$12="","",VLOOKUP(KERESŐ!$A120,DB!$A$18:$L$169,8,0)),"")</f>
        <v/>
      </c>
      <c r="F120" s="20" t="str">
        <f>IFERROR(IF(DB!$C$12="","",VLOOKUP(KERESŐ!$A120,DB!$A$18:$L$169,9,0)),"")</f>
        <v/>
      </c>
      <c r="G120" s="20" t="str">
        <f>IFERROR(IF(DB!$C$12="","",VLOOKUP(KERESŐ!$A120,DB!$A$18:$L$169,10,0)),"")</f>
        <v/>
      </c>
      <c r="H120" s="20" t="str">
        <f>IFERROR(IF(DB!$C$12="","",VLOOKUP(KERESŐ!$A120,DB!$A$18:$L$169,11,0)),"")</f>
        <v/>
      </c>
    </row>
    <row r="121" spans="1:8" ht="85.5" customHeight="1" x14ac:dyDescent="0.25">
      <c r="A121" s="23" t="s">
        <v>843</v>
      </c>
      <c r="B121" s="24" t="str">
        <f>IFERROR(IF(DB!$C$12="","",VLOOKUP(KERESŐ!$A121,DB!$A$18:$L$169,4,0)),"")</f>
        <v/>
      </c>
      <c r="C121" s="19" t="str">
        <f>IFERROR(IF(DB!$C$12="","",VLOOKUP(KERESŐ!$A121,DB!$A$18:$L$169,5,0)),"")</f>
        <v/>
      </c>
      <c r="D121" s="20" t="str">
        <f>IFERROR(IF(DB!$C$12="","",VLOOKUP(KERESŐ!$A121,DB!$A$18:$L$169,6,0)),"")</f>
        <v/>
      </c>
      <c r="E121" s="20" t="str">
        <f>IFERROR(IF(DB!$C$12="","",VLOOKUP(KERESŐ!$A121,DB!$A$18:$L$169,8,0)),"")</f>
        <v/>
      </c>
      <c r="F121" s="20" t="str">
        <f>IFERROR(IF(DB!$C$12="","",VLOOKUP(KERESŐ!$A121,DB!$A$18:$L$169,9,0)),"")</f>
        <v/>
      </c>
      <c r="G121" s="20" t="str">
        <f>IFERROR(IF(DB!$C$12="","",VLOOKUP(KERESŐ!$A121,DB!$A$18:$L$169,10,0)),"")</f>
        <v/>
      </c>
      <c r="H121" s="20" t="str">
        <f>IFERROR(IF(DB!$C$12="","",VLOOKUP(KERESŐ!$A121,DB!$A$18:$L$169,11,0)),"")</f>
        <v/>
      </c>
    </row>
    <row r="122" spans="1:8" ht="85.5" customHeight="1" x14ac:dyDescent="0.25">
      <c r="A122" s="23" t="s">
        <v>844</v>
      </c>
      <c r="B122" s="24" t="str">
        <f>IFERROR(IF(DB!$C$12="","",VLOOKUP(KERESŐ!$A122,DB!$A$18:$L$169,4,0)),"")</f>
        <v/>
      </c>
      <c r="C122" s="19" t="str">
        <f>IFERROR(IF(DB!$C$12="","",VLOOKUP(KERESŐ!$A122,DB!$A$18:$L$169,5,0)),"")</f>
        <v/>
      </c>
      <c r="D122" s="20" t="str">
        <f>IFERROR(IF(DB!$C$12="","",VLOOKUP(KERESŐ!$A122,DB!$A$18:$L$169,6,0)),"")</f>
        <v/>
      </c>
      <c r="E122" s="20" t="str">
        <f>IFERROR(IF(DB!$C$12="","",VLOOKUP(KERESŐ!$A122,DB!$A$18:$L$169,8,0)),"")</f>
        <v/>
      </c>
      <c r="F122" s="20" t="str">
        <f>IFERROR(IF(DB!$C$12="","",VLOOKUP(KERESŐ!$A122,DB!$A$18:$L$169,9,0)),"")</f>
        <v/>
      </c>
      <c r="G122" s="20" t="str">
        <f>IFERROR(IF(DB!$C$12="","",VLOOKUP(KERESŐ!$A122,DB!$A$18:$L$169,10,0)),"")</f>
        <v/>
      </c>
      <c r="H122" s="20" t="str">
        <f>IFERROR(IF(DB!$C$12="","",VLOOKUP(KERESŐ!$A122,DB!$A$18:$L$169,11,0)),"")</f>
        <v/>
      </c>
    </row>
    <row r="123" spans="1:8" ht="85.5" customHeight="1" x14ac:dyDescent="0.25">
      <c r="A123" s="23" t="s">
        <v>845</v>
      </c>
      <c r="B123" s="24" t="str">
        <f>IFERROR(IF(DB!$C$12="","",VLOOKUP(KERESŐ!$A123,DB!$A$18:$L$169,4,0)),"")</f>
        <v/>
      </c>
      <c r="C123" s="19" t="str">
        <f>IFERROR(IF(DB!$C$12="","",VLOOKUP(KERESŐ!$A123,DB!$A$18:$L$169,5,0)),"")</f>
        <v/>
      </c>
      <c r="D123" s="20" t="str">
        <f>IFERROR(IF(DB!$C$12="","",VLOOKUP(KERESŐ!$A123,DB!$A$18:$L$169,6,0)),"")</f>
        <v/>
      </c>
      <c r="E123" s="20" t="str">
        <f>IFERROR(IF(DB!$C$12="","",VLOOKUP(KERESŐ!$A123,DB!$A$18:$L$169,8,0)),"")</f>
        <v/>
      </c>
      <c r="F123" s="20" t="str">
        <f>IFERROR(IF(DB!$C$12="","",VLOOKUP(KERESŐ!$A123,DB!$A$18:$L$169,9,0)),"")</f>
        <v/>
      </c>
      <c r="G123" s="20" t="str">
        <f>IFERROR(IF(DB!$C$12="","",VLOOKUP(KERESŐ!$A123,DB!$A$18:$L$169,10,0)),"")</f>
        <v/>
      </c>
      <c r="H123" s="20" t="str">
        <f>IFERROR(IF(DB!$C$12="","",VLOOKUP(KERESŐ!$A123,DB!$A$18:$L$169,11,0)),"")</f>
        <v/>
      </c>
    </row>
    <row r="124" spans="1:8" ht="85.5" customHeight="1" x14ac:dyDescent="0.25">
      <c r="A124" s="23" t="s">
        <v>846</v>
      </c>
      <c r="B124" s="24" t="str">
        <f>IFERROR(IF(DB!$C$12="","",VLOOKUP(KERESŐ!$A124,DB!$A$18:$L$169,4,0)),"")</f>
        <v/>
      </c>
      <c r="C124" s="19" t="str">
        <f>IFERROR(IF(DB!$C$12="","",VLOOKUP(KERESŐ!$A124,DB!$A$18:$L$169,5,0)),"")</f>
        <v/>
      </c>
      <c r="D124" s="20" t="str">
        <f>IFERROR(IF(DB!$C$12="","",VLOOKUP(KERESŐ!$A124,DB!$A$18:$L$169,6,0)),"")</f>
        <v/>
      </c>
      <c r="E124" s="20" t="str">
        <f>IFERROR(IF(DB!$C$12="","",VLOOKUP(KERESŐ!$A124,DB!$A$18:$L$169,8,0)),"")</f>
        <v/>
      </c>
      <c r="F124" s="20" t="str">
        <f>IFERROR(IF(DB!$C$12="","",VLOOKUP(KERESŐ!$A124,DB!$A$18:$L$169,9,0)),"")</f>
        <v/>
      </c>
      <c r="G124" s="20" t="str">
        <f>IFERROR(IF(DB!$C$12="","",VLOOKUP(KERESŐ!$A124,DB!$A$18:$L$169,10,0)),"")</f>
        <v/>
      </c>
      <c r="H124" s="20" t="str">
        <f>IFERROR(IF(DB!$C$12="","",VLOOKUP(KERESŐ!$A124,DB!$A$18:$L$169,11,0)),"")</f>
        <v/>
      </c>
    </row>
    <row r="125" spans="1:8" ht="85.5" customHeight="1" x14ac:dyDescent="0.25">
      <c r="A125" s="23" t="s">
        <v>847</v>
      </c>
      <c r="B125" s="24" t="str">
        <f>IFERROR(IF(DB!$C$12="","",VLOOKUP(KERESŐ!$A125,DB!$A$18:$L$169,4,0)),"")</f>
        <v/>
      </c>
      <c r="C125" s="19" t="str">
        <f>IFERROR(IF(DB!$C$12="","",VLOOKUP(KERESŐ!$A125,DB!$A$18:$L$169,5,0)),"")</f>
        <v/>
      </c>
      <c r="D125" s="20" t="str">
        <f>IFERROR(IF(DB!$C$12="","",VLOOKUP(KERESŐ!$A125,DB!$A$18:$L$169,6,0)),"")</f>
        <v/>
      </c>
      <c r="E125" s="20" t="str">
        <f>IFERROR(IF(DB!$C$12="","",VLOOKUP(KERESŐ!$A125,DB!$A$18:$L$169,8,0)),"")</f>
        <v/>
      </c>
      <c r="F125" s="20" t="str">
        <f>IFERROR(IF(DB!$C$12="","",VLOOKUP(KERESŐ!$A125,DB!$A$18:$L$169,9,0)),"")</f>
        <v/>
      </c>
      <c r="G125" s="20" t="str">
        <f>IFERROR(IF(DB!$C$12="","",VLOOKUP(KERESŐ!$A125,DB!$A$18:$L$169,10,0)),"")</f>
        <v/>
      </c>
      <c r="H125" s="20" t="str">
        <f>IFERROR(IF(DB!$C$12="","",VLOOKUP(KERESŐ!$A125,DB!$A$18:$L$169,11,0)),"")</f>
        <v/>
      </c>
    </row>
    <row r="126" spans="1:8" ht="85.5" customHeight="1" x14ac:dyDescent="0.25">
      <c r="A126" s="23" t="s">
        <v>848</v>
      </c>
      <c r="B126" s="24" t="str">
        <f>IFERROR(IF(DB!$C$12="","",VLOOKUP(KERESŐ!$A126,DB!$A$18:$L$169,4,0)),"")</f>
        <v/>
      </c>
      <c r="C126" s="19" t="str">
        <f>IFERROR(IF(DB!$C$12="","",VLOOKUP(KERESŐ!$A126,DB!$A$18:$L$169,5,0)),"")</f>
        <v/>
      </c>
      <c r="D126" s="20" t="str">
        <f>IFERROR(IF(DB!$C$12="","",VLOOKUP(KERESŐ!$A126,DB!$A$18:$L$169,6,0)),"")</f>
        <v/>
      </c>
      <c r="E126" s="20" t="str">
        <f>IFERROR(IF(DB!$C$12="","",VLOOKUP(KERESŐ!$A126,DB!$A$18:$L$169,8,0)),"")</f>
        <v/>
      </c>
      <c r="F126" s="20" t="str">
        <f>IFERROR(IF(DB!$C$12="","",VLOOKUP(KERESŐ!$A126,DB!$A$18:$L$169,9,0)),"")</f>
        <v/>
      </c>
      <c r="G126" s="20" t="str">
        <f>IFERROR(IF(DB!$C$12="","",VLOOKUP(KERESŐ!$A126,DB!$A$18:$L$169,10,0)),"")</f>
        <v/>
      </c>
      <c r="H126" s="20" t="str">
        <f>IFERROR(IF(DB!$C$12="","",VLOOKUP(KERESŐ!$A126,DB!$A$18:$L$169,11,0)),"")</f>
        <v/>
      </c>
    </row>
    <row r="127" spans="1:8" ht="85.5" customHeight="1" x14ac:dyDescent="0.25">
      <c r="A127" s="23" t="s">
        <v>849</v>
      </c>
      <c r="B127" s="24" t="str">
        <f>IFERROR(IF(DB!$C$12="","",VLOOKUP(KERESŐ!$A127,DB!$A$18:$L$169,4,0)),"")</f>
        <v/>
      </c>
      <c r="C127" s="19" t="str">
        <f>IFERROR(IF(DB!$C$12="","",VLOOKUP(KERESŐ!$A127,DB!$A$18:$L$169,5,0)),"")</f>
        <v/>
      </c>
      <c r="D127" s="20" t="str">
        <f>IFERROR(IF(DB!$C$12="","",VLOOKUP(KERESŐ!$A127,DB!$A$18:$L$169,6,0)),"")</f>
        <v/>
      </c>
      <c r="E127" s="20" t="str">
        <f>IFERROR(IF(DB!$C$12="","",VLOOKUP(KERESŐ!$A127,DB!$A$18:$L$169,8,0)),"")</f>
        <v/>
      </c>
      <c r="F127" s="20" t="str">
        <f>IFERROR(IF(DB!$C$12="","",VLOOKUP(KERESŐ!$A127,DB!$A$18:$L$169,9,0)),"")</f>
        <v/>
      </c>
      <c r="G127" s="20" t="str">
        <f>IFERROR(IF(DB!$C$12="","",VLOOKUP(KERESŐ!$A127,DB!$A$18:$L$169,10,0)),"")</f>
        <v/>
      </c>
      <c r="H127" s="20" t="str">
        <f>IFERROR(IF(DB!$C$12="","",VLOOKUP(KERESŐ!$A127,DB!$A$18:$L$169,11,0)),"")</f>
        <v/>
      </c>
    </row>
    <row r="128" spans="1:8" ht="85.5" customHeight="1" x14ac:dyDescent="0.25">
      <c r="A128" s="23" t="s">
        <v>850</v>
      </c>
      <c r="B128" s="24" t="str">
        <f>IFERROR(IF(DB!$C$12="","",VLOOKUP(KERESŐ!$A128,DB!$A$18:$L$169,4,0)),"")</f>
        <v/>
      </c>
      <c r="C128" s="19" t="str">
        <f>IFERROR(IF(DB!$C$12="","",VLOOKUP(KERESŐ!$A128,DB!$A$18:$L$169,5,0)),"")</f>
        <v/>
      </c>
      <c r="D128" s="20" t="str">
        <f>IFERROR(IF(DB!$C$12="","",VLOOKUP(KERESŐ!$A128,DB!$A$18:$L$169,6,0)),"")</f>
        <v/>
      </c>
      <c r="E128" s="20" t="str">
        <f>IFERROR(IF(DB!$C$12="","",VLOOKUP(KERESŐ!$A128,DB!$A$18:$L$169,8,0)),"")</f>
        <v/>
      </c>
      <c r="F128" s="20" t="str">
        <f>IFERROR(IF(DB!$C$12="","",VLOOKUP(KERESŐ!$A128,DB!$A$18:$L$169,9,0)),"")</f>
        <v/>
      </c>
      <c r="G128" s="20" t="str">
        <f>IFERROR(IF(DB!$C$12="","",VLOOKUP(KERESŐ!$A128,DB!$A$18:$L$169,10,0)),"")</f>
        <v/>
      </c>
      <c r="H128" s="20" t="str">
        <f>IFERROR(IF(DB!$C$12="","",VLOOKUP(KERESŐ!$A128,DB!$A$18:$L$169,11,0)),"")</f>
        <v/>
      </c>
    </row>
    <row r="129" spans="1:8" ht="85.5" customHeight="1" x14ac:dyDescent="0.25">
      <c r="A129" s="23" t="s">
        <v>851</v>
      </c>
      <c r="B129" s="24" t="str">
        <f>IFERROR(IF(DB!$C$12="","",VLOOKUP(KERESŐ!$A129,DB!$A$18:$L$169,4,0)),"")</f>
        <v/>
      </c>
      <c r="C129" s="19" t="str">
        <f>IFERROR(IF(DB!$C$12="","",VLOOKUP(KERESŐ!$A129,DB!$A$18:$L$169,5,0)),"")</f>
        <v/>
      </c>
      <c r="D129" s="20" t="str">
        <f>IFERROR(IF(DB!$C$12="","",VLOOKUP(KERESŐ!$A129,DB!$A$18:$L$169,6,0)),"")</f>
        <v/>
      </c>
      <c r="E129" s="20" t="str">
        <f>IFERROR(IF(DB!$C$12="","",VLOOKUP(KERESŐ!$A129,DB!$A$18:$L$169,8,0)),"")</f>
        <v/>
      </c>
      <c r="F129" s="20" t="str">
        <f>IFERROR(IF(DB!$C$12="","",VLOOKUP(KERESŐ!$A129,DB!$A$18:$L$169,9,0)),"")</f>
        <v/>
      </c>
      <c r="G129" s="20" t="str">
        <f>IFERROR(IF(DB!$C$12="","",VLOOKUP(KERESŐ!$A129,DB!$A$18:$L$169,10,0)),"")</f>
        <v/>
      </c>
      <c r="H129" s="20" t="str">
        <f>IFERROR(IF(DB!$C$12="","",VLOOKUP(KERESŐ!$A129,DB!$A$18:$L$169,11,0)),"")</f>
        <v/>
      </c>
    </row>
    <row r="130" spans="1:8" ht="85.5" customHeight="1" x14ac:dyDescent="0.25">
      <c r="A130" s="23" t="s">
        <v>852</v>
      </c>
      <c r="B130" s="24" t="str">
        <f>IFERROR(IF(DB!$C$12="","",VLOOKUP(KERESŐ!$A130,DB!$A$18:$L$169,4,0)),"")</f>
        <v/>
      </c>
      <c r="C130" s="19" t="str">
        <f>IFERROR(IF(DB!$C$12="","",VLOOKUP(KERESŐ!$A130,DB!$A$18:$L$169,5,0)),"")</f>
        <v/>
      </c>
      <c r="D130" s="20" t="str">
        <f>IFERROR(IF(DB!$C$12="","",VLOOKUP(KERESŐ!$A130,DB!$A$18:$L$169,6,0)),"")</f>
        <v/>
      </c>
      <c r="E130" s="20" t="str">
        <f>IFERROR(IF(DB!$C$12="","",VLOOKUP(KERESŐ!$A130,DB!$A$18:$L$169,8,0)),"")</f>
        <v/>
      </c>
      <c r="F130" s="20" t="str">
        <f>IFERROR(IF(DB!$C$12="","",VLOOKUP(KERESŐ!$A130,DB!$A$18:$L$169,9,0)),"")</f>
        <v/>
      </c>
      <c r="G130" s="20" t="str">
        <f>IFERROR(IF(DB!$C$12="","",VLOOKUP(KERESŐ!$A130,DB!$A$18:$L$169,10,0)),"")</f>
        <v/>
      </c>
      <c r="H130" s="20" t="str">
        <f>IFERROR(IF(DB!$C$12="","",VLOOKUP(KERESŐ!$A130,DB!$A$18:$L$169,11,0)),"")</f>
        <v/>
      </c>
    </row>
    <row r="131" spans="1:8" ht="85.5" customHeight="1" x14ac:dyDescent="0.25">
      <c r="A131" s="23" t="s">
        <v>853</v>
      </c>
      <c r="B131" s="24" t="str">
        <f>IFERROR(IF(DB!$C$12="","",VLOOKUP(KERESŐ!$A131,DB!$A$18:$L$169,4,0)),"")</f>
        <v/>
      </c>
      <c r="C131" s="19" t="str">
        <f>IFERROR(IF(DB!$C$12="","",VLOOKUP(KERESŐ!$A131,DB!$A$18:$L$169,5,0)),"")</f>
        <v/>
      </c>
      <c r="D131" s="20" t="str">
        <f>IFERROR(IF(DB!$C$12="","",VLOOKUP(KERESŐ!$A131,DB!$A$18:$L$169,6,0)),"")</f>
        <v/>
      </c>
      <c r="E131" s="20" t="str">
        <f>IFERROR(IF(DB!$C$12="","",VLOOKUP(KERESŐ!$A131,DB!$A$18:$L$169,8,0)),"")</f>
        <v/>
      </c>
      <c r="F131" s="20" t="str">
        <f>IFERROR(IF(DB!$C$12="","",VLOOKUP(KERESŐ!$A131,DB!$A$18:$L$169,9,0)),"")</f>
        <v/>
      </c>
      <c r="G131" s="20" t="str">
        <f>IFERROR(IF(DB!$C$12="","",VLOOKUP(KERESŐ!$A131,DB!$A$18:$L$169,10,0)),"")</f>
        <v/>
      </c>
      <c r="H131" s="20" t="str">
        <f>IFERROR(IF(DB!$C$12="","",VLOOKUP(KERESŐ!$A131,DB!$A$18:$L$169,11,0)),"")</f>
        <v/>
      </c>
    </row>
    <row r="132" spans="1:8" ht="85.5" customHeight="1" x14ac:dyDescent="0.25">
      <c r="A132" s="23" t="s">
        <v>854</v>
      </c>
      <c r="B132" s="24" t="str">
        <f>IFERROR(IF(DB!$C$12="","",VLOOKUP(KERESŐ!$A132,DB!$A$18:$L$169,4,0)),"")</f>
        <v/>
      </c>
      <c r="C132" s="19" t="str">
        <f>IFERROR(IF(DB!$C$12="","",VLOOKUP(KERESŐ!$A132,DB!$A$18:$L$169,5,0)),"")</f>
        <v/>
      </c>
      <c r="D132" s="20" t="str">
        <f>IFERROR(IF(DB!$C$12="","",VLOOKUP(KERESŐ!$A132,DB!$A$18:$L$169,6,0)),"")</f>
        <v/>
      </c>
      <c r="E132" s="20" t="str">
        <f>IFERROR(IF(DB!$C$12="","",VLOOKUP(KERESŐ!$A132,DB!$A$18:$L$169,8,0)),"")</f>
        <v/>
      </c>
      <c r="F132" s="20" t="str">
        <f>IFERROR(IF(DB!$C$12="","",VLOOKUP(KERESŐ!$A132,DB!$A$18:$L$169,9,0)),"")</f>
        <v/>
      </c>
      <c r="G132" s="20" t="str">
        <f>IFERROR(IF(DB!$C$12="","",VLOOKUP(KERESŐ!$A132,DB!$A$18:$L$169,10,0)),"")</f>
        <v/>
      </c>
      <c r="H132" s="20" t="str">
        <f>IFERROR(IF(DB!$C$12="","",VLOOKUP(KERESŐ!$A132,DB!$A$18:$L$169,11,0)),"")</f>
        <v/>
      </c>
    </row>
    <row r="133" spans="1:8" ht="85.5" customHeight="1" x14ac:dyDescent="0.25">
      <c r="A133" s="23" t="s">
        <v>855</v>
      </c>
      <c r="B133" s="24" t="str">
        <f>IFERROR(IF(DB!$C$12="","",VLOOKUP(KERESŐ!$A133,DB!$A$18:$L$169,4,0)),"")</f>
        <v/>
      </c>
      <c r="C133" s="19" t="str">
        <f>IFERROR(IF(DB!$C$12="","",VLOOKUP(KERESŐ!$A133,DB!$A$18:$L$169,5,0)),"")</f>
        <v/>
      </c>
      <c r="D133" s="20" t="str">
        <f>IFERROR(IF(DB!$C$12="","",VLOOKUP(KERESŐ!$A133,DB!$A$18:$L$169,6,0)),"")</f>
        <v/>
      </c>
      <c r="E133" s="20" t="str">
        <f>IFERROR(IF(DB!$C$12="","",VLOOKUP(KERESŐ!$A133,DB!$A$18:$L$169,8,0)),"")</f>
        <v/>
      </c>
      <c r="F133" s="20" t="str">
        <f>IFERROR(IF(DB!$C$12="","",VLOOKUP(KERESŐ!$A133,DB!$A$18:$L$169,9,0)),"")</f>
        <v/>
      </c>
      <c r="G133" s="20" t="str">
        <f>IFERROR(IF(DB!$C$12="","",VLOOKUP(KERESŐ!$A133,DB!$A$18:$L$169,10,0)),"")</f>
        <v/>
      </c>
      <c r="H133" s="20" t="str">
        <f>IFERROR(IF(DB!$C$12="","",VLOOKUP(KERESŐ!$A133,DB!$A$18:$L$169,11,0)),"")</f>
        <v/>
      </c>
    </row>
    <row r="134" spans="1:8" ht="85.5" customHeight="1" x14ac:dyDescent="0.25">
      <c r="A134" s="23" t="s">
        <v>856</v>
      </c>
      <c r="B134" s="24" t="str">
        <f>IFERROR(IF(DB!$C$12="","",VLOOKUP(KERESŐ!$A134,DB!$A$18:$L$169,4,0)),"")</f>
        <v/>
      </c>
      <c r="C134" s="19" t="str">
        <f>IFERROR(IF(DB!$C$12="","",VLOOKUP(KERESŐ!$A134,DB!$A$18:$L$169,5,0)),"")</f>
        <v/>
      </c>
      <c r="D134" s="20" t="str">
        <f>IFERROR(IF(DB!$C$12="","",VLOOKUP(KERESŐ!$A134,DB!$A$18:$L$169,6,0)),"")</f>
        <v/>
      </c>
      <c r="E134" s="20" t="str">
        <f>IFERROR(IF(DB!$C$12="","",VLOOKUP(KERESŐ!$A134,DB!$A$18:$L$169,8,0)),"")</f>
        <v/>
      </c>
      <c r="F134" s="20" t="str">
        <f>IFERROR(IF(DB!$C$12="","",VLOOKUP(KERESŐ!$A134,DB!$A$18:$L$169,9,0)),"")</f>
        <v/>
      </c>
      <c r="G134" s="20" t="str">
        <f>IFERROR(IF(DB!$C$12="","",VLOOKUP(KERESŐ!$A134,DB!$A$18:$L$169,10,0)),"")</f>
        <v/>
      </c>
      <c r="H134" s="20" t="str">
        <f>IFERROR(IF(DB!$C$12="","",VLOOKUP(KERESŐ!$A134,DB!$A$18:$L$169,11,0)),"")</f>
        <v/>
      </c>
    </row>
    <row r="135" spans="1:8" ht="85.5" customHeight="1" x14ac:dyDescent="0.25">
      <c r="A135" s="23" t="s">
        <v>857</v>
      </c>
      <c r="B135" s="24" t="str">
        <f>IFERROR(IF(DB!$C$12="","",VLOOKUP(KERESŐ!$A135,DB!$A$18:$L$169,4,0)),"")</f>
        <v/>
      </c>
      <c r="C135" s="19" t="str">
        <f>IFERROR(IF(DB!$C$12="","",VLOOKUP(KERESŐ!$A135,DB!$A$18:$L$169,5,0)),"")</f>
        <v/>
      </c>
      <c r="D135" s="20" t="str">
        <f>IFERROR(IF(DB!$C$12="","",VLOOKUP(KERESŐ!$A135,DB!$A$18:$L$169,6,0)),"")</f>
        <v/>
      </c>
      <c r="E135" s="20" t="str">
        <f>IFERROR(IF(DB!$C$12="","",VLOOKUP(KERESŐ!$A135,DB!$A$18:$L$169,8,0)),"")</f>
        <v/>
      </c>
      <c r="F135" s="20" t="str">
        <f>IFERROR(IF(DB!$C$12="","",VLOOKUP(KERESŐ!$A135,DB!$A$18:$L$169,9,0)),"")</f>
        <v/>
      </c>
      <c r="G135" s="20" t="str">
        <f>IFERROR(IF(DB!$C$12="","",VLOOKUP(KERESŐ!$A135,DB!$A$18:$L$169,10,0)),"")</f>
        <v/>
      </c>
      <c r="H135" s="20" t="str">
        <f>IFERROR(IF(DB!$C$12="","",VLOOKUP(KERESŐ!$A135,DB!$A$18:$L$169,11,0)),"")</f>
        <v/>
      </c>
    </row>
    <row r="136" spans="1:8" ht="85.5" customHeight="1" x14ac:dyDescent="0.25">
      <c r="A136" s="23" t="s">
        <v>858</v>
      </c>
      <c r="B136" s="24" t="str">
        <f>IFERROR(IF(DB!$C$12="","",VLOOKUP(KERESŐ!$A136,DB!$A$18:$L$169,4,0)),"")</f>
        <v/>
      </c>
      <c r="C136" s="19" t="str">
        <f>IFERROR(IF(DB!$C$12="","",VLOOKUP(KERESŐ!$A136,DB!$A$18:$L$169,5,0)),"")</f>
        <v/>
      </c>
      <c r="D136" s="20" t="str">
        <f>IFERROR(IF(DB!$C$12="","",VLOOKUP(KERESŐ!$A136,DB!$A$18:$L$169,6,0)),"")</f>
        <v/>
      </c>
      <c r="E136" s="20" t="str">
        <f>IFERROR(IF(DB!$C$12="","",VLOOKUP(KERESŐ!$A136,DB!$A$18:$L$169,8,0)),"")</f>
        <v/>
      </c>
      <c r="F136" s="20" t="str">
        <f>IFERROR(IF(DB!$C$12="","",VLOOKUP(KERESŐ!$A136,DB!$A$18:$L$169,9,0)),"")</f>
        <v/>
      </c>
      <c r="G136" s="20" t="str">
        <f>IFERROR(IF(DB!$C$12="","",VLOOKUP(KERESŐ!$A136,DB!$A$18:$L$169,10,0)),"")</f>
        <v/>
      </c>
      <c r="H136" s="20" t="str">
        <f>IFERROR(IF(DB!$C$12="","",VLOOKUP(KERESŐ!$A136,DB!$A$18:$L$169,11,0)),"")</f>
        <v/>
      </c>
    </row>
    <row r="137" spans="1:8" ht="85.5" customHeight="1" x14ac:dyDescent="0.25">
      <c r="A137" s="23" t="s">
        <v>859</v>
      </c>
      <c r="B137" s="24" t="str">
        <f>IFERROR(IF(DB!$C$12="","",VLOOKUP(KERESŐ!$A137,DB!$A$18:$L$169,4,0)),"")</f>
        <v/>
      </c>
      <c r="C137" s="19" t="str">
        <f>IFERROR(IF(DB!$C$12="","",VLOOKUP(KERESŐ!$A137,DB!$A$18:$L$169,5,0)),"")</f>
        <v/>
      </c>
      <c r="D137" s="20" t="str">
        <f>IFERROR(IF(DB!$C$12="","",VLOOKUP(KERESŐ!$A137,DB!$A$18:$L$169,6,0)),"")</f>
        <v/>
      </c>
      <c r="E137" s="20" t="str">
        <f>IFERROR(IF(DB!$C$12="","",VLOOKUP(KERESŐ!$A137,DB!$A$18:$L$169,8,0)),"")</f>
        <v/>
      </c>
      <c r="F137" s="20" t="str">
        <f>IFERROR(IF(DB!$C$12="","",VLOOKUP(KERESŐ!$A137,DB!$A$18:$L$169,9,0)),"")</f>
        <v/>
      </c>
      <c r="G137" s="20" t="str">
        <f>IFERROR(IF(DB!$C$12="","",VLOOKUP(KERESŐ!$A137,DB!$A$18:$L$169,10,0)),"")</f>
        <v/>
      </c>
      <c r="H137" s="20" t="str">
        <f>IFERROR(IF(DB!$C$12="","",VLOOKUP(KERESŐ!$A137,DB!$A$18:$L$169,11,0)),"")</f>
        <v/>
      </c>
    </row>
    <row r="138" spans="1:8" ht="85.5" customHeight="1" x14ac:dyDescent="0.25">
      <c r="A138" s="23" t="s">
        <v>860</v>
      </c>
      <c r="B138" s="24" t="str">
        <f>IFERROR(IF(DB!$C$12="","",VLOOKUP(KERESŐ!$A138,DB!$A$18:$L$169,4,0)),"")</f>
        <v/>
      </c>
      <c r="C138" s="19" t="str">
        <f>IFERROR(IF(DB!$C$12="","",VLOOKUP(KERESŐ!$A138,DB!$A$18:$L$169,5,0)),"")</f>
        <v/>
      </c>
      <c r="D138" s="20" t="str">
        <f>IFERROR(IF(DB!$C$12="","",VLOOKUP(KERESŐ!$A138,DB!$A$18:$L$169,6,0)),"")</f>
        <v/>
      </c>
      <c r="E138" s="20" t="str">
        <f>IFERROR(IF(DB!$C$12="","",VLOOKUP(KERESŐ!$A138,DB!$A$18:$L$169,8,0)),"")</f>
        <v/>
      </c>
      <c r="F138" s="20" t="str">
        <f>IFERROR(IF(DB!$C$12="","",VLOOKUP(KERESŐ!$A138,DB!$A$18:$L$169,9,0)),"")</f>
        <v/>
      </c>
      <c r="G138" s="20" t="str">
        <f>IFERROR(IF(DB!$C$12="","",VLOOKUP(KERESŐ!$A138,DB!$A$18:$L$169,10,0)),"")</f>
        <v/>
      </c>
      <c r="H138" s="20" t="str">
        <f>IFERROR(IF(DB!$C$12="","",VLOOKUP(KERESŐ!$A138,DB!$A$18:$L$169,11,0)),"")</f>
        <v/>
      </c>
    </row>
    <row r="139" spans="1:8" ht="85.5" customHeight="1" x14ac:dyDescent="0.25">
      <c r="A139" s="23" t="s">
        <v>861</v>
      </c>
      <c r="B139" s="24" t="str">
        <f>IFERROR(IF(DB!$C$12="","",VLOOKUP(KERESŐ!$A139,DB!$A$18:$L$169,4,0)),"")</f>
        <v/>
      </c>
      <c r="C139" s="19" t="str">
        <f>IFERROR(IF(DB!$C$12="","",VLOOKUP(KERESŐ!$A139,DB!$A$18:$L$169,5,0)),"")</f>
        <v/>
      </c>
      <c r="D139" s="20" t="str">
        <f>IFERROR(IF(DB!$C$12="","",VLOOKUP(KERESŐ!$A139,DB!$A$18:$L$169,6,0)),"")</f>
        <v/>
      </c>
      <c r="E139" s="20" t="str">
        <f>IFERROR(IF(DB!$C$12="","",VLOOKUP(KERESŐ!$A139,DB!$A$18:$L$169,8,0)),"")</f>
        <v/>
      </c>
      <c r="F139" s="20" t="str">
        <f>IFERROR(IF(DB!$C$12="","",VLOOKUP(KERESŐ!$A139,DB!$A$18:$L$169,9,0)),"")</f>
        <v/>
      </c>
      <c r="G139" s="20" t="str">
        <f>IFERROR(IF(DB!$C$12="","",VLOOKUP(KERESŐ!$A139,DB!$A$18:$L$169,10,0)),"")</f>
        <v/>
      </c>
      <c r="H139" s="20" t="str">
        <f>IFERROR(IF(DB!$C$12="","",VLOOKUP(KERESŐ!$A139,DB!$A$18:$L$169,11,0)),"")</f>
        <v/>
      </c>
    </row>
    <row r="140" spans="1:8" ht="85.5" customHeight="1" x14ac:dyDescent="0.25">
      <c r="A140" s="23" t="s">
        <v>862</v>
      </c>
      <c r="B140" s="24" t="str">
        <f>IFERROR(IF(DB!$C$12="","",VLOOKUP(KERESŐ!$A140,DB!$A$18:$L$169,4,0)),"")</f>
        <v/>
      </c>
      <c r="C140" s="19" t="str">
        <f>IFERROR(IF(DB!$C$12="","",VLOOKUP(KERESŐ!$A140,DB!$A$18:$L$169,5,0)),"")</f>
        <v/>
      </c>
      <c r="D140" s="20" t="str">
        <f>IFERROR(IF(DB!$C$12="","",VLOOKUP(KERESŐ!$A140,DB!$A$18:$L$169,6,0)),"")</f>
        <v/>
      </c>
      <c r="E140" s="20" t="str">
        <f>IFERROR(IF(DB!$C$12="","",VLOOKUP(KERESŐ!$A140,DB!$A$18:$L$169,8,0)),"")</f>
        <v/>
      </c>
      <c r="F140" s="20" t="str">
        <f>IFERROR(IF(DB!$C$12="","",VLOOKUP(KERESŐ!$A140,DB!$A$18:$L$169,9,0)),"")</f>
        <v/>
      </c>
      <c r="G140" s="20" t="str">
        <f>IFERROR(IF(DB!$C$12="","",VLOOKUP(KERESŐ!$A140,DB!$A$18:$L$169,10,0)),"")</f>
        <v/>
      </c>
      <c r="H140" s="20" t="str">
        <f>IFERROR(IF(DB!$C$12="","",VLOOKUP(KERESŐ!$A140,DB!$A$18:$L$169,11,0)),"")</f>
        <v/>
      </c>
    </row>
    <row r="141" spans="1:8" ht="85.5" customHeight="1" x14ac:dyDescent="0.25">
      <c r="A141" s="23" t="s">
        <v>863</v>
      </c>
      <c r="B141" s="24" t="str">
        <f>IFERROR(IF(DB!$C$12="","",VLOOKUP(KERESŐ!$A141,DB!$A$18:$L$169,4,0)),"")</f>
        <v/>
      </c>
      <c r="C141" s="19" t="str">
        <f>IFERROR(IF(DB!$C$12="","",VLOOKUP(KERESŐ!$A141,DB!$A$18:$L$169,5,0)),"")</f>
        <v/>
      </c>
      <c r="D141" s="20" t="str">
        <f>IFERROR(IF(DB!$C$12="","",VLOOKUP(KERESŐ!$A141,DB!$A$18:$L$169,6,0)),"")</f>
        <v/>
      </c>
      <c r="E141" s="20" t="str">
        <f>IFERROR(IF(DB!$C$12="","",VLOOKUP(KERESŐ!$A141,DB!$A$18:$L$169,8,0)),"")</f>
        <v/>
      </c>
      <c r="F141" s="20" t="str">
        <f>IFERROR(IF(DB!$C$12="","",VLOOKUP(KERESŐ!$A141,DB!$A$18:$L$169,9,0)),"")</f>
        <v/>
      </c>
      <c r="G141" s="20" t="str">
        <f>IFERROR(IF(DB!$C$12="","",VLOOKUP(KERESŐ!$A141,DB!$A$18:$L$169,10,0)),"")</f>
        <v/>
      </c>
      <c r="H141" s="20" t="str">
        <f>IFERROR(IF(DB!$C$12="","",VLOOKUP(KERESŐ!$A141,DB!$A$18:$L$169,11,0)),"")</f>
        <v/>
      </c>
    </row>
    <row r="142" spans="1:8" ht="85.5" customHeight="1" x14ac:dyDescent="0.25">
      <c r="A142" s="23" t="s">
        <v>864</v>
      </c>
      <c r="B142" s="24" t="str">
        <f>IFERROR(IF(DB!$C$12="","",VLOOKUP(KERESŐ!$A142,DB!$A$18:$L$169,4,0)),"")</f>
        <v/>
      </c>
      <c r="C142" s="19" t="str">
        <f>IFERROR(IF(DB!$C$12="","",VLOOKUP(KERESŐ!$A142,DB!$A$18:$L$169,5,0)),"")</f>
        <v/>
      </c>
      <c r="D142" s="20" t="str">
        <f>IFERROR(IF(DB!$C$12="","",VLOOKUP(KERESŐ!$A142,DB!$A$18:$L$169,6,0)),"")</f>
        <v/>
      </c>
      <c r="E142" s="20" t="str">
        <f>IFERROR(IF(DB!$C$12="","",VLOOKUP(KERESŐ!$A142,DB!$A$18:$L$169,8,0)),"")</f>
        <v/>
      </c>
      <c r="F142" s="20" t="str">
        <f>IFERROR(IF(DB!$C$12="","",VLOOKUP(KERESŐ!$A142,DB!$A$18:$L$169,9,0)),"")</f>
        <v/>
      </c>
      <c r="G142" s="20" t="str">
        <f>IFERROR(IF(DB!$C$12="","",VLOOKUP(KERESŐ!$A142,DB!$A$18:$L$169,10,0)),"")</f>
        <v/>
      </c>
      <c r="H142" s="20" t="str">
        <f>IFERROR(IF(DB!$C$12="","",VLOOKUP(KERESŐ!$A142,DB!$A$18:$L$169,11,0)),"")</f>
        <v/>
      </c>
    </row>
    <row r="143" spans="1:8" ht="85.5" customHeight="1" x14ac:dyDescent="0.25">
      <c r="A143" s="23" t="s">
        <v>865</v>
      </c>
      <c r="B143" s="24" t="str">
        <f>IFERROR(IF(DB!$C$12="","",VLOOKUP(KERESŐ!$A143,DB!$A$18:$L$169,4,0)),"")</f>
        <v/>
      </c>
      <c r="C143" s="19" t="str">
        <f>IFERROR(IF(DB!$C$12="","",VLOOKUP(KERESŐ!$A143,DB!$A$18:$L$169,5,0)),"")</f>
        <v/>
      </c>
      <c r="D143" s="20" t="str">
        <f>IFERROR(IF(DB!$C$12="","",VLOOKUP(KERESŐ!$A143,DB!$A$18:$L$169,6,0)),"")</f>
        <v/>
      </c>
      <c r="E143" s="20" t="str">
        <f>IFERROR(IF(DB!$C$12="","",VLOOKUP(KERESŐ!$A143,DB!$A$18:$L$169,8,0)),"")</f>
        <v/>
      </c>
      <c r="F143" s="20" t="str">
        <f>IFERROR(IF(DB!$C$12="","",VLOOKUP(KERESŐ!$A143,DB!$A$18:$L$169,9,0)),"")</f>
        <v/>
      </c>
      <c r="G143" s="20" t="str">
        <f>IFERROR(IF(DB!$C$12="","",VLOOKUP(KERESŐ!$A143,DB!$A$18:$L$169,10,0)),"")</f>
        <v/>
      </c>
      <c r="H143" s="20" t="str">
        <f>IFERROR(IF(DB!$C$12="","",VLOOKUP(KERESŐ!$A143,DB!$A$18:$L$169,11,0)),"")</f>
        <v/>
      </c>
    </row>
    <row r="144" spans="1:8" ht="85.5" customHeight="1" x14ac:dyDescent="0.25">
      <c r="A144" s="23" t="s">
        <v>866</v>
      </c>
      <c r="B144" s="24" t="str">
        <f>IFERROR(IF(DB!$C$12="","",VLOOKUP(KERESŐ!$A144,DB!$A$18:$L$169,4,0)),"")</f>
        <v/>
      </c>
      <c r="C144" s="19" t="str">
        <f>IFERROR(IF(DB!$C$12="","",VLOOKUP(KERESŐ!$A144,DB!$A$18:$L$169,5,0)),"")</f>
        <v/>
      </c>
      <c r="D144" s="20" t="str">
        <f>IFERROR(IF(DB!$C$12="","",VLOOKUP(KERESŐ!$A144,DB!$A$18:$L$169,6,0)),"")</f>
        <v/>
      </c>
      <c r="E144" s="20" t="str">
        <f>IFERROR(IF(DB!$C$12="","",VLOOKUP(KERESŐ!$A144,DB!$A$18:$L$169,8,0)),"")</f>
        <v/>
      </c>
      <c r="F144" s="20" t="str">
        <f>IFERROR(IF(DB!$C$12="","",VLOOKUP(KERESŐ!$A144,DB!$A$18:$L$169,9,0)),"")</f>
        <v/>
      </c>
      <c r="G144" s="20" t="str">
        <f>IFERROR(IF(DB!$C$12="","",VLOOKUP(KERESŐ!$A144,DB!$A$18:$L$169,10,0)),"")</f>
        <v/>
      </c>
      <c r="H144" s="20" t="str">
        <f>IFERROR(IF(DB!$C$12="","",VLOOKUP(KERESŐ!$A144,DB!$A$18:$L$169,11,0)),"")</f>
        <v/>
      </c>
    </row>
    <row r="145" spans="1:8" ht="85.5" customHeight="1" x14ac:dyDescent="0.25">
      <c r="A145" s="23" t="s">
        <v>867</v>
      </c>
      <c r="B145" s="24" t="str">
        <f>IFERROR(IF(DB!$C$12="","",VLOOKUP(KERESŐ!$A145,DB!$A$18:$L$169,4,0)),"")</f>
        <v/>
      </c>
      <c r="C145" s="19" t="str">
        <f>IFERROR(IF(DB!$C$12="","",VLOOKUP(KERESŐ!$A145,DB!$A$18:$L$169,5,0)),"")</f>
        <v/>
      </c>
      <c r="D145" s="20" t="str">
        <f>IFERROR(IF(DB!$C$12="","",VLOOKUP(KERESŐ!$A145,DB!$A$18:$L$169,6,0)),"")</f>
        <v/>
      </c>
      <c r="E145" s="20" t="str">
        <f>IFERROR(IF(DB!$C$12="","",VLOOKUP(KERESŐ!$A145,DB!$A$18:$L$169,8,0)),"")</f>
        <v/>
      </c>
      <c r="F145" s="20" t="str">
        <f>IFERROR(IF(DB!$C$12="","",VLOOKUP(KERESŐ!$A145,DB!$A$18:$L$169,9,0)),"")</f>
        <v/>
      </c>
      <c r="G145" s="20" t="str">
        <f>IFERROR(IF(DB!$C$12="","",VLOOKUP(KERESŐ!$A145,DB!$A$18:$L$169,10,0)),"")</f>
        <v/>
      </c>
      <c r="H145" s="20" t="str">
        <f>IFERROR(IF(DB!$C$12="","",VLOOKUP(KERESŐ!$A145,DB!$A$18:$L$169,11,0)),"")</f>
        <v/>
      </c>
    </row>
    <row r="146" spans="1:8" ht="85.5" customHeight="1" x14ac:dyDescent="0.25">
      <c r="A146" s="23" t="s">
        <v>868</v>
      </c>
      <c r="B146" s="24" t="str">
        <f>IFERROR(IF(DB!$C$12="","",VLOOKUP(KERESŐ!$A146,DB!$A$18:$L$169,4,0)),"")</f>
        <v/>
      </c>
      <c r="C146" s="19" t="str">
        <f>IFERROR(IF(DB!$C$12="","",VLOOKUP(KERESŐ!$A146,DB!$A$18:$L$169,5,0)),"")</f>
        <v/>
      </c>
      <c r="D146" s="20" t="str">
        <f>IFERROR(IF(DB!$C$12="","",VLOOKUP(KERESŐ!$A146,DB!$A$18:$L$169,6,0)),"")</f>
        <v/>
      </c>
      <c r="E146" s="20" t="str">
        <f>IFERROR(IF(DB!$C$12="","",VLOOKUP(KERESŐ!$A146,DB!$A$18:$L$169,8,0)),"")</f>
        <v/>
      </c>
      <c r="F146" s="20" t="str">
        <f>IFERROR(IF(DB!$C$12="","",VLOOKUP(KERESŐ!$A146,DB!$A$18:$L$169,9,0)),"")</f>
        <v/>
      </c>
      <c r="G146" s="20" t="str">
        <f>IFERROR(IF(DB!$C$12="","",VLOOKUP(KERESŐ!$A146,DB!$A$18:$L$169,10,0)),"")</f>
        <v/>
      </c>
      <c r="H146" s="20" t="str">
        <f>IFERROR(IF(DB!$C$12="","",VLOOKUP(KERESŐ!$A146,DB!$A$18:$L$169,11,0)),"")</f>
        <v/>
      </c>
    </row>
    <row r="147" spans="1:8" ht="85.5" customHeight="1" x14ac:dyDescent="0.25">
      <c r="A147" s="23" t="s">
        <v>869</v>
      </c>
      <c r="B147" s="24" t="str">
        <f>IFERROR(IF(DB!$C$12="","",VLOOKUP(KERESŐ!$A147,DB!$A$18:$L$169,4,0)),"")</f>
        <v/>
      </c>
      <c r="C147" s="19" t="str">
        <f>IFERROR(IF(DB!$C$12="","",VLOOKUP(KERESŐ!$A147,DB!$A$18:$L$169,5,0)),"")</f>
        <v/>
      </c>
      <c r="D147" s="20" t="str">
        <f>IFERROR(IF(DB!$C$12="","",VLOOKUP(KERESŐ!$A147,DB!$A$18:$L$169,6,0)),"")</f>
        <v/>
      </c>
      <c r="E147" s="20" t="str">
        <f>IFERROR(IF(DB!$C$12="","",VLOOKUP(KERESŐ!$A147,DB!$A$18:$L$169,8,0)),"")</f>
        <v/>
      </c>
      <c r="F147" s="20" t="str">
        <f>IFERROR(IF(DB!$C$12="","",VLOOKUP(KERESŐ!$A147,DB!$A$18:$L$169,9,0)),"")</f>
        <v/>
      </c>
      <c r="G147" s="20" t="str">
        <f>IFERROR(IF(DB!$C$12="","",VLOOKUP(KERESŐ!$A147,DB!$A$18:$L$169,10,0)),"")</f>
        <v/>
      </c>
      <c r="H147" s="20" t="str">
        <f>IFERROR(IF(DB!$C$12="","",VLOOKUP(KERESŐ!$A147,DB!$A$18:$L$169,11,0)),"")</f>
        <v/>
      </c>
    </row>
    <row r="148" spans="1:8" ht="85.5" customHeight="1" x14ac:dyDescent="0.25">
      <c r="A148" s="23" t="s">
        <v>870</v>
      </c>
      <c r="B148" s="24" t="str">
        <f>IFERROR(IF(DB!$C$12="","",VLOOKUP(KERESŐ!$A148,DB!$A$18:$L$169,4,0)),"")</f>
        <v/>
      </c>
      <c r="C148" s="19" t="str">
        <f>IFERROR(IF(DB!$C$12="","",VLOOKUP(KERESŐ!$A148,DB!$A$18:$L$169,5,0)),"")</f>
        <v/>
      </c>
      <c r="D148" s="20" t="str">
        <f>IFERROR(IF(DB!$C$12="","",VLOOKUP(KERESŐ!$A148,DB!$A$18:$L$169,6,0)),"")</f>
        <v/>
      </c>
      <c r="E148" s="20" t="str">
        <f>IFERROR(IF(DB!$C$12="","",VLOOKUP(KERESŐ!$A148,DB!$A$18:$L$169,8,0)),"")</f>
        <v/>
      </c>
      <c r="F148" s="20" t="str">
        <f>IFERROR(IF(DB!$C$12="","",VLOOKUP(KERESŐ!$A148,DB!$A$18:$L$169,9,0)),"")</f>
        <v/>
      </c>
      <c r="G148" s="20" t="str">
        <f>IFERROR(IF(DB!$C$12="","",VLOOKUP(KERESŐ!$A148,DB!$A$18:$L$169,10,0)),"")</f>
        <v/>
      </c>
      <c r="H148" s="20" t="str">
        <f>IFERROR(IF(DB!$C$12="","",VLOOKUP(KERESŐ!$A148,DB!$A$18:$L$169,11,0)),"")</f>
        <v/>
      </c>
    </row>
    <row r="149" spans="1:8" ht="85.5" customHeight="1" x14ac:dyDescent="0.25">
      <c r="A149" s="23" t="s">
        <v>871</v>
      </c>
      <c r="B149" s="24" t="str">
        <f>IFERROR(IF(DB!$C$12="","",VLOOKUP(KERESŐ!$A149,DB!$A$18:$L$169,4,0)),"")</f>
        <v/>
      </c>
      <c r="C149" s="19" t="str">
        <f>IFERROR(IF(DB!$C$12="","",VLOOKUP(KERESŐ!$A149,DB!$A$18:$L$169,5,0)),"")</f>
        <v/>
      </c>
      <c r="D149" s="20" t="str">
        <f>IFERROR(IF(DB!$C$12="","",VLOOKUP(KERESŐ!$A149,DB!$A$18:$L$169,6,0)),"")</f>
        <v/>
      </c>
      <c r="E149" s="20" t="str">
        <f>IFERROR(IF(DB!$C$12="","",VLOOKUP(KERESŐ!$A149,DB!$A$18:$L$169,8,0)),"")</f>
        <v/>
      </c>
      <c r="F149" s="20" t="str">
        <f>IFERROR(IF(DB!$C$12="","",VLOOKUP(KERESŐ!$A149,DB!$A$18:$L$169,9,0)),"")</f>
        <v/>
      </c>
      <c r="G149" s="20" t="str">
        <f>IFERROR(IF(DB!$C$12="","",VLOOKUP(KERESŐ!$A149,DB!$A$18:$L$169,10,0)),"")</f>
        <v/>
      </c>
      <c r="H149" s="20" t="str">
        <f>IFERROR(IF(DB!$C$12="","",VLOOKUP(KERESŐ!$A149,DB!$A$18:$L$169,11,0)),"")</f>
        <v/>
      </c>
    </row>
    <row r="150" spans="1:8" ht="85.5" customHeight="1" x14ac:dyDescent="0.25">
      <c r="A150" s="23" t="s">
        <v>741</v>
      </c>
      <c r="B150" s="24" t="str">
        <f>IFERROR(IF(DB!$C$12="","",VLOOKUP(KERESŐ!$A150,DB!$A$18:$L$169,4,0)),"")</f>
        <v/>
      </c>
      <c r="C150" s="19" t="str">
        <f>IFERROR(IF(DB!$C$12="","",VLOOKUP(KERESŐ!$A150,DB!$A$18:$L$169,5,0)),"")</f>
        <v/>
      </c>
      <c r="D150" s="20" t="str">
        <f>IFERROR(IF(DB!$C$12="","",VLOOKUP(KERESŐ!$A150,DB!$A$18:$L$169,6,0)),"")</f>
        <v/>
      </c>
      <c r="E150" s="20" t="str">
        <f>IFERROR(IF(DB!$C$12="","",VLOOKUP(KERESŐ!$A150,DB!$A$18:$L$169,8,0)),"")</f>
        <v/>
      </c>
      <c r="F150" s="20" t="str">
        <f>IFERROR(IF(DB!$C$12="","",VLOOKUP(KERESŐ!$A150,DB!$A$18:$L$169,9,0)),"")</f>
        <v/>
      </c>
      <c r="G150" s="20" t="str">
        <f>IFERROR(IF(DB!$C$12="","",VLOOKUP(KERESŐ!$A150,DB!$A$18:$L$169,10,0)),"")</f>
        <v/>
      </c>
      <c r="H150" s="20" t="str">
        <f>IFERROR(IF(DB!$C$12="","",VLOOKUP(KERESŐ!$A150,DB!$A$18:$L$169,11,0)),"")</f>
        <v/>
      </c>
    </row>
    <row r="151" spans="1:8" ht="85.5" customHeight="1" x14ac:dyDescent="0.25">
      <c r="A151" s="23" t="s">
        <v>872</v>
      </c>
      <c r="B151" s="24" t="str">
        <f>IFERROR(IF(DB!$C$12="","",VLOOKUP(KERESŐ!$A151,DB!$A$18:$L$169,4,0)),"")</f>
        <v/>
      </c>
      <c r="C151" s="19" t="str">
        <f>IFERROR(IF(DB!$C$12="","",VLOOKUP(KERESŐ!$A151,DB!$A$18:$L$169,5,0)),"")</f>
        <v/>
      </c>
      <c r="D151" s="20" t="str">
        <f>IFERROR(IF(DB!$C$12="","",VLOOKUP(KERESŐ!$A151,DB!$A$18:$L$169,6,0)),"")</f>
        <v/>
      </c>
      <c r="E151" s="20" t="str">
        <f>IFERROR(IF(DB!$C$12="","",VLOOKUP(KERESŐ!$A151,DB!$A$18:$L$169,8,0)),"")</f>
        <v/>
      </c>
      <c r="F151" s="20" t="str">
        <f>IFERROR(IF(DB!$C$12="","",VLOOKUP(KERESŐ!$A151,DB!$A$18:$L$169,9,0)),"")</f>
        <v/>
      </c>
      <c r="G151" s="20" t="str">
        <f>IFERROR(IF(DB!$C$12="","",VLOOKUP(KERESŐ!$A151,DB!$A$18:$L$169,10,0)),"")</f>
        <v/>
      </c>
      <c r="H151" s="20" t="str">
        <f>IFERROR(IF(DB!$C$12="","",VLOOKUP(KERESŐ!$A151,DB!$A$18:$L$169,11,0)),"")</f>
        <v/>
      </c>
    </row>
    <row r="152" spans="1:8" ht="85.5" customHeight="1" x14ac:dyDescent="0.25">
      <c r="A152" s="23" t="s">
        <v>873</v>
      </c>
      <c r="B152" s="24" t="str">
        <f>IFERROR(IF(DB!$C$12="","",VLOOKUP(KERESŐ!$A152,DB!$A$18:$L$169,4,0)),"")</f>
        <v/>
      </c>
      <c r="C152" s="19" t="str">
        <f>IFERROR(IF(DB!$C$12="","",VLOOKUP(KERESŐ!$A152,DB!$A$18:$L$169,5,0)),"")</f>
        <v/>
      </c>
      <c r="D152" s="20" t="str">
        <f>IFERROR(IF(DB!$C$12="","",VLOOKUP(KERESŐ!$A152,DB!$A$18:$L$169,6,0)),"")</f>
        <v/>
      </c>
      <c r="E152" s="20" t="str">
        <f>IFERROR(IF(DB!$C$12="","",VLOOKUP(KERESŐ!$A152,DB!$A$18:$L$169,8,0)),"")</f>
        <v/>
      </c>
      <c r="F152" s="20" t="str">
        <f>IFERROR(IF(DB!$C$12="","",VLOOKUP(KERESŐ!$A152,DB!$A$18:$L$169,9,0)),"")</f>
        <v/>
      </c>
      <c r="G152" s="20" t="str">
        <f>IFERROR(IF(DB!$C$12="","",VLOOKUP(KERESŐ!$A152,DB!$A$18:$L$169,10,0)),"")</f>
        <v/>
      </c>
      <c r="H152" s="20" t="str">
        <f>IFERROR(IF(DB!$C$12="","",VLOOKUP(KERESŐ!$A152,DB!$A$18:$L$169,11,0)),"")</f>
        <v/>
      </c>
    </row>
    <row r="153" spans="1:8" ht="85.5" customHeight="1" x14ac:dyDescent="0.25">
      <c r="A153" s="23" t="s">
        <v>874</v>
      </c>
      <c r="B153" s="24" t="str">
        <f>IFERROR(IF(DB!$C$12="","",VLOOKUP(KERESŐ!$A153,DB!$A$18:$L$169,4,0)),"")</f>
        <v/>
      </c>
      <c r="C153" s="19" t="str">
        <f>IFERROR(IF(DB!$C$12="","",VLOOKUP(KERESŐ!$A153,DB!$A$18:$L$169,5,0)),"")</f>
        <v/>
      </c>
      <c r="D153" s="20" t="str">
        <f>IFERROR(IF(DB!$C$12="","",VLOOKUP(KERESŐ!$A153,DB!$A$18:$L$169,6,0)),"")</f>
        <v/>
      </c>
      <c r="E153" s="20" t="str">
        <f>IFERROR(IF(DB!$C$12="","",VLOOKUP(KERESŐ!$A153,DB!$A$18:$L$169,8,0)),"")</f>
        <v/>
      </c>
      <c r="F153" s="20" t="str">
        <f>IFERROR(IF(DB!$C$12="","",VLOOKUP(KERESŐ!$A153,DB!$A$18:$L$169,9,0)),"")</f>
        <v/>
      </c>
      <c r="G153" s="20" t="str">
        <f>IFERROR(IF(DB!$C$12="","",VLOOKUP(KERESŐ!$A153,DB!$A$18:$L$169,10,0)),"")</f>
        <v/>
      </c>
      <c r="H153" s="20" t="str">
        <f>IFERROR(IF(DB!$C$12="","",VLOOKUP(KERESŐ!$A153,DB!$A$18:$L$169,11,0)),"")</f>
        <v/>
      </c>
    </row>
    <row r="154" spans="1:8" ht="85.5" customHeight="1" x14ac:dyDescent="0.25">
      <c r="A154" s="23" t="s">
        <v>875</v>
      </c>
      <c r="B154" s="24" t="str">
        <f>IFERROR(IF(DB!$C$12="","",VLOOKUP(KERESŐ!$A154,DB!$A$18:$L$169,4,0)),"")</f>
        <v/>
      </c>
      <c r="C154" s="19" t="str">
        <f>IFERROR(IF(DB!$C$12="","",VLOOKUP(KERESŐ!$A154,DB!$A$18:$L$169,5,0)),"")</f>
        <v/>
      </c>
      <c r="D154" s="20" t="str">
        <f>IFERROR(IF(DB!$C$12="","",VLOOKUP(KERESŐ!$A154,DB!$A$18:$L$169,6,0)),"")</f>
        <v/>
      </c>
      <c r="E154" s="20" t="str">
        <f>IFERROR(IF(DB!$C$12="","",VLOOKUP(KERESŐ!$A154,DB!$A$18:$L$169,8,0)),"")</f>
        <v/>
      </c>
      <c r="F154" s="20" t="str">
        <f>IFERROR(IF(DB!$C$12="","",VLOOKUP(KERESŐ!$A154,DB!$A$18:$L$169,9,0)),"")</f>
        <v/>
      </c>
      <c r="G154" s="20" t="str">
        <f>IFERROR(IF(DB!$C$12="","",VLOOKUP(KERESŐ!$A154,DB!$A$18:$L$169,10,0)),"")</f>
        <v/>
      </c>
      <c r="H154" s="20" t="str">
        <f>IFERROR(IF(DB!$C$12="","",VLOOKUP(KERESŐ!$A154,DB!$A$18:$L$169,11,0)),"")</f>
        <v/>
      </c>
    </row>
    <row r="155" spans="1:8" ht="85.5" customHeight="1" x14ac:dyDescent="0.25">
      <c r="A155" s="23" t="s">
        <v>876</v>
      </c>
      <c r="B155" s="24" t="str">
        <f>IFERROR(IF(DB!$C$12="","",VLOOKUP(KERESŐ!$A155,DB!$A$18:$L$169,4,0)),"")</f>
        <v/>
      </c>
      <c r="C155" s="19" t="str">
        <f>IFERROR(IF(DB!$C$12="","",VLOOKUP(KERESŐ!$A155,DB!$A$18:$L$169,5,0)),"")</f>
        <v/>
      </c>
      <c r="D155" s="20" t="str">
        <f>IFERROR(IF(DB!$C$12="","",VLOOKUP(KERESŐ!$A155,DB!$A$18:$L$169,6,0)),"")</f>
        <v/>
      </c>
      <c r="E155" s="20" t="str">
        <f>IFERROR(IF(DB!$C$12="","",VLOOKUP(KERESŐ!$A155,DB!$A$18:$L$169,8,0)),"")</f>
        <v/>
      </c>
      <c r="F155" s="20" t="str">
        <f>IFERROR(IF(DB!$C$12="","",VLOOKUP(KERESŐ!$A155,DB!$A$18:$L$169,9,0)),"")</f>
        <v/>
      </c>
      <c r="G155" s="20" t="str">
        <f>IFERROR(IF(DB!$C$12="","",VLOOKUP(KERESŐ!$A155,DB!$A$18:$L$169,10,0)),"")</f>
        <v/>
      </c>
      <c r="H155" s="20" t="str">
        <f>IFERROR(IF(DB!$C$12="","",VLOOKUP(KERESŐ!$A155,DB!$A$18:$L$169,11,0)),"")</f>
        <v/>
      </c>
    </row>
    <row r="156" spans="1:8" ht="85.5" customHeight="1" x14ac:dyDescent="0.25">
      <c r="A156" s="23" t="s">
        <v>877</v>
      </c>
      <c r="B156" s="24" t="str">
        <f>IFERROR(IF(DB!$C$12="","",VLOOKUP(KERESŐ!$A156,DB!$A$18:$L$169,4,0)),"")</f>
        <v/>
      </c>
      <c r="C156" s="19" t="str">
        <f>IFERROR(IF(DB!$C$12="","",VLOOKUP(KERESŐ!$A156,DB!$A$18:$L$169,5,0)),"")</f>
        <v/>
      </c>
      <c r="D156" s="20" t="str">
        <f>IFERROR(IF(DB!$C$12="","",VLOOKUP(KERESŐ!$A156,DB!$A$18:$L$169,6,0)),"")</f>
        <v/>
      </c>
      <c r="E156" s="20" t="str">
        <f>IFERROR(IF(DB!$C$12="","",VLOOKUP(KERESŐ!$A156,DB!$A$18:$L$169,8,0)),"")</f>
        <v/>
      </c>
      <c r="F156" s="20" t="str">
        <f>IFERROR(IF(DB!$C$12="","",VLOOKUP(KERESŐ!$A156,DB!$A$18:$L$169,9,0)),"")</f>
        <v/>
      </c>
      <c r="G156" s="20" t="str">
        <f>IFERROR(IF(DB!$C$12="","",VLOOKUP(KERESŐ!$A156,DB!$A$18:$L$169,10,0)),"")</f>
        <v/>
      </c>
      <c r="H156" s="20" t="str">
        <f>IFERROR(IF(DB!$C$12="","",VLOOKUP(KERESŐ!$A156,DB!$A$18:$L$169,11,0)),"")</f>
        <v/>
      </c>
    </row>
    <row r="157" spans="1:8" ht="85.5" customHeight="1" x14ac:dyDescent="0.25">
      <c r="A157" s="23" t="s">
        <v>878</v>
      </c>
      <c r="B157" s="24" t="str">
        <f>IFERROR(IF(DB!$C$12="","",VLOOKUP(KERESŐ!$A157,DB!$A$18:$L$169,4,0)),"")</f>
        <v/>
      </c>
      <c r="C157" s="19" t="str">
        <f>IFERROR(IF(DB!$C$12="","",VLOOKUP(KERESŐ!$A157,DB!$A$18:$L$169,5,0)),"")</f>
        <v/>
      </c>
      <c r="D157" s="20" t="str">
        <f>IFERROR(IF(DB!$C$12="","",VLOOKUP(KERESŐ!$A157,DB!$A$18:$L$169,6,0)),"")</f>
        <v/>
      </c>
      <c r="E157" s="20" t="str">
        <f>IFERROR(IF(DB!$C$12="","",VLOOKUP(KERESŐ!$A157,DB!$A$18:$L$169,8,0)),"")</f>
        <v/>
      </c>
      <c r="F157" s="20" t="str">
        <f>IFERROR(IF(DB!$C$12="","",VLOOKUP(KERESŐ!$A157,DB!$A$18:$L$169,9,0)),"")</f>
        <v/>
      </c>
      <c r="G157" s="20" t="str">
        <f>IFERROR(IF(DB!$C$12="","",VLOOKUP(KERESŐ!$A157,DB!$A$18:$L$169,10,0)),"")</f>
        <v/>
      </c>
      <c r="H157" s="20" t="str">
        <f>IFERROR(IF(DB!$C$12="","",VLOOKUP(KERESŐ!$A157,DB!$A$18:$L$169,11,0)),"")</f>
        <v/>
      </c>
    </row>
    <row r="158" spans="1:8" ht="85.5" customHeight="1" x14ac:dyDescent="0.25">
      <c r="A158" s="23" t="s">
        <v>879</v>
      </c>
      <c r="B158" s="24" t="str">
        <f>IFERROR(IF(DB!$C$12="","",VLOOKUP(KERESŐ!$A158,DB!$A$18:$L$169,4,0)),"")</f>
        <v/>
      </c>
      <c r="C158" s="19" t="str">
        <f>IFERROR(IF(DB!$C$12="","",VLOOKUP(KERESŐ!$A158,DB!$A$18:$L$169,5,0)),"")</f>
        <v/>
      </c>
      <c r="D158" s="20" t="str">
        <f>IFERROR(IF(DB!$C$12="","",VLOOKUP(KERESŐ!$A158,DB!$A$18:$L$169,6,0)),"")</f>
        <v/>
      </c>
      <c r="E158" s="20" t="str">
        <f>IFERROR(IF(DB!$C$12="","",VLOOKUP(KERESŐ!$A158,DB!$A$18:$L$169,8,0)),"")</f>
        <v/>
      </c>
      <c r="F158" s="20" t="str">
        <f>IFERROR(IF(DB!$C$12="","",VLOOKUP(KERESŐ!$A158,DB!$A$18:$L$169,9,0)),"")</f>
        <v/>
      </c>
      <c r="G158" s="20" t="str">
        <f>IFERROR(IF(DB!$C$12="","",VLOOKUP(KERESŐ!$A158,DB!$A$18:$L$169,10,0)),"")</f>
        <v/>
      </c>
      <c r="H158" s="20" t="str">
        <f>IFERROR(IF(DB!$C$12="","",VLOOKUP(KERESŐ!$A158,DB!$A$18:$L$169,11,0)),"")</f>
        <v/>
      </c>
    </row>
    <row r="159" spans="1:8" ht="85.5" customHeight="1" x14ac:dyDescent="0.25">
      <c r="A159" s="23" t="s">
        <v>880</v>
      </c>
      <c r="B159" s="24" t="str">
        <f>IFERROR(IF(DB!$C$12="","",VLOOKUP(KERESŐ!$A159,DB!$A$18:$L$169,4,0)),"")</f>
        <v/>
      </c>
      <c r="C159" s="19" t="str">
        <f>IFERROR(IF(DB!$C$12="","",VLOOKUP(KERESŐ!$A159,DB!$A$18:$L$169,5,0)),"")</f>
        <v/>
      </c>
      <c r="D159" s="20" t="str">
        <f>IFERROR(IF(DB!$C$12="","",VLOOKUP(KERESŐ!$A159,DB!$A$18:$L$169,6,0)),"")</f>
        <v/>
      </c>
      <c r="E159" s="20" t="str">
        <f>IFERROR(IF(DB!$C$12="","",VLOOKUP(KERESŐ!$A159,DB!$A$18:$L$169,8,0)),"")</f>
        <v/>
      </c>
      <c r="F159" s="20" t="str">
        <f>IFERROR(IF(DB!$C$12="","",VLOOKUP(KERESŐ!$A159,DB!$A$18:$L$169,9,0)),"")</f>
        <v/>
      </c>
      <c r="G159" s="20" t="str">
        <f>IFERROR(IF(DB!$C$12="","",VLOOKUP(KERESŐ!$A159,DB!$A$18:$L$169,10,0)),"")</f>
        <v/>
      </c>
      <c r="H159" s="20" t="str">
        <f>IFERROR(IF(DB!$C$12="","",VLOOKUP(KERESŐ!$A159,DB!$A$18:$L$169,11,0)),"")</f>
        <v/>
      </c>
    </row>
    <row r="160" spans="1:8" ht="85.5" customHeight="1" x14ac:dyDescent="0.25">
      <c r="A160" s="23" t="s">
        <v>881</v>
      </c>
      <c r="B160" s="24" t="str">
        <f>IFERROR(IF(DB!$C$12="","",VLOOKUP(KERESŐ!$A160,DB!$A$18:$L$169,4,0)),"")</f>
        <v/>
      </c>
      <c r="C160" s="19" t="str">
        <f>IFERROR(IF(DB!$C$12="","",VLOOKUP(KERESŐ!$A160,DB!$A$18:$L$169,5,0)),"")</f>
        <v/>
      </c>
      <c r="D160" s="20" t="str">
        <f>IFERROR(IF(DB!$C$12="","",VLOOKUP(KERESŐ!$A160,DB!$A$18:$L$169,6,0)),"")</f>
        <v/>
      </c>
      <c r="E160" s="20" t="str">
        <f>IFERROR(IF(DB!$C$12="","",VLOOKUP(KERESŐ!$A160,DB!$A$18:$L$169,8,0)),"")</f>
        <v/>
      </c>
      <c r="F160" s="20" t="str">
        <f>IFERROR(IF(DB!$C$12="","",VLOOKUP(KERESŐ!$A160,DB!$A$18:$L$169,9,0)),"")</f>
        <v/>
      </c>
      <c r="G160" s="20" t="str">
        <f>IFERROR(IF(DB!$C$12="","",VLOOKUP(KERESŐ!$A160,DB!$A$18:$L$169,10,0)),"")</f>
        <v/>
      </c>
      <c r="H160" s="20" t="str">
        <f>IFERROR(IF(DB!$C$12="","",VLOOKUP(KERESŐ!$A160,DB!$A$18:$L$169,11,0)),"")</f>
        <v/>
      </c>
    </row>
    <row r="161" spans="1:8" ht="85.5" customHeight="1" x14ac:dyDescent="0.25">
      <c r="A161" s="23" t="s">
        <v>882</v>
      </c>
      <c r="B161" s="24" t="str">
        <f>IFERROR(IF(DB!$C$12="","",VLOOKUP(KERESŐ!$A161,DB!$A$18:$L$169,4,0)),"")</f>
        <v/>
      </c>
      <c r="C161" s="19" t="str">
        <f>IFERROR(IF(DB!$C$12="","",VLOOKUP(KERESŐ!$A161,DB!$A$18:$L$169,5,0)),"")</f>
        <v/>
      </c>
      <c r="D161" s="20" t="str">
        <f>IFERROR(IF(DB!$C$12="","",VLOOKUP(KERESŐ!$A161,DB!$A$18:$L$169,6,0)),"")</f>
        <v/>
      </c>
      <c r="E161" s="20" t="str">
        <f>IFERROR(IF(DB!$C$12="","",VLOOKUP(KERESŐ!$A161,DB!$A$18:$L$169,8,0)),"")</f>
        <v/>
      </c>
      <c r="F161" s="20" t="str">
        <f>IFERROR(IF(DB!$C$12="","",VLOOKUP(KERESŐ!$A161,DB!$A$18:$L$169,9,0)),"")</f>
        <v/>
      </c>
      <c r="G161" s="20" t="str">
        <f>IFERROR(IF(DB!$C$12="","",VLOOKUP(KERESŐ!$A161,DB!$A$18:$L$169,10,0)),"")</f>
        <v/>
      </c>
      <c r="H161" s="20" t="str">
        <f>IFERROR(IF(DB!$C$12="","",VLOOKUP(KERESŐ!$A161,DB!$A$18:$L$169,11,0)),"")</f>
        <v/>
      </c>
    </row>
    <row r="162" spans="1:8" ht="85.5" customHeight="1" x14ac:dyDescent="0.25">
      <c r="A162" s="23" t="s">
        <v>883</v>
      </c>
      <c r="B162" s="24" t="str">
        <f>IFERROR(IF(DB!$C$12="","",VLOOKUP(KERESŐ!$A162,DB!$A$18:$L$169,4,0)),"")</f>
        <v/>
      </c>
      <c r="C162" s="19" t="str">
        <f>IFERROR(IF(DB!$C$12="","",VLOOKUP(KERESŐ!$A162,DB!$A$18:$L$169,5,0)),"")</f>
        <v/>
      </c>
      <c r="D162" s="20" t="str">
        <f>IFERROR(IF(DB!$C$12="","",VLOOKUP(KERESŐ!$A162,DB!$A$18:$L$169,6,0)),"")</f>
        <v/>
      </c>
      <c r="E162" s="20" t="str">
        <f>IFERROR(IF(DB!$C$12="","",VLOOKUP(KERESŐ!$A162,DB!$A$18:$L$169,8,0)),"")</f>
        <v/>
      </c>
      <c r="F162" s="20" t="str">
        <f>IFERROR(IF(DB!$C$12="","",VLOOKUP(KERESŐ!$A162,DB!$A$18:$L$169,9,0)),"")</f>
        <v/>
      </c>
      <c r="G162" s="20" t="str">
        <f>IFERROR(IF(DB!$C$12="","",VLOOKUP(KERESŐ!$A162,DB!$A$18:$L$169,10,0)),"")</f>
        <v/>
      </c>
      <c r="H162" s="20" t="str">
        <f>IFERROR(IF(DB!$C$12="","",VLOOKUP(KERESŐ!$A162,DB!$A$18:$L$169,11,0)),"")</f>
        <v/>
      </c>
    </row>
    <row r="163" spans="1:8" ht="85.5" customHeight="1" x14ac:dyDescent="0.25">
      <c r="A163" s="23" t="s">
        <v>884</v>
      </c>
      <c r="B163" s="24" t="str">
        <f>IFERROR(IF(DB!$C$12="","",VLOOKUP(KERESŐ!$A163,DB!$A$18:$L$169,4,0)),"")</f>
        <v/>
      </c>
      <c r="C163" s="19" t="str">
        <f>IFERROR(IF(DB!$C$12="","",VLOOKUP(KERESŐ!$A163,DB!$A$18:$L$169,5,0)),"")</f>
        <v/>
      </c>
      <c r="D163" s="20" t="str">
        <f>IFERROR(IF(DB!$C$12="","",VLOOKUP(KERESŐ!$A163,DB!$A$18:$L$169,6,0)),"")</f>
        <v/>
      </c>
      <c r="E163" s="20" t="str">
        <f>IFERROR(IF(DB!$C$12="","",VLOOKUP(KERESŐ!$A163,DB!$A$18:$L$169,8,0)),"")</f>
        <v/>
      </c>
      <c r="F163" s="20" t="str">
        <f>IFERROR(IF(DB!$C$12="","",VLOOKUP(KERESŐ!$A163,DB!$A$18:$L$169,9,0)),"")</f>
        <v/>
      </c>
      <c r="G163" s="20" t="str">
        <f>IFERROR(IF(DB!$C$12="","",VLOOKUP(KERESŐ!$A163,DB!$A$18:$L$169,10,0)),"")</f>
        <v/>
      </c>
      <c r="H163" s="20" t="str">
        <f>IFERROR(IF(DB!$C$12="","",VLOOKUP(KERESŐ!$A163,DB!$A$18:$L$169,11,0)),"")</f>
        <v/>
      </c>
    </row>
    <row r="164" spans="1:8" ht="85.5" customHeight="1" x14ac:dyDescent="0.25">
      <c r="A164" s="23" t="s">
        <v>885</v>
      </c>
      <c r="B164" s="24" t="str">
        <f>IFERROR(IF(DB!$C$12="","",VLOOKUP(KERESŐ!$A164,DB!$A$18:$L$169,4,0)),"")</f>
        <v/>
      </c>
      <c r="C164" s="19" t="str">
        <f>IFERROR(IF(DB!$C$12="","",VLOOKUP(KERESŐ!$A164,DB!$A$18:$L$169,5,0)),"")</f>
        <v/>
      </c>
      <c r="D164" s="20" t="str">
        <f>IFERROR(IF(DB!$C$12="","",VLOOKUP(KERESŐ!$A164,DB!$A$18:$L$169,6,0)),"")</f>
        <v/>
      </c>
      <c r="E164" s="20" t="str">
        <f>IFERROR(IF(DB!$C$12="","",VLOOKUP(KERESŐ!$A164,DB!$A$18:$L$169,8,0)),"")</f>
        <v/>
      </c>
      <c r="F164" s="20" t="str">
        <f>IFERROR(IF(DB!$C$12="","",VLOOKUP(KERESŐ!$A164,DB!$A$18:$L$169,9,0)),"")</f>
        <v/>
      </c>
      <c r="G164" s="20" t="str">
        <f>IFERROR(IF(DB!$C$12="","",VLOOKUP(KERESŐ!$A164,DB!$A$18:$L$169,10,0)),"")</f>
        <v/>
      </c>
      <c r="H164" s="20" t="str">
        <f>IFERROR(IF(DB!$C$12="","",VLOOKUP(KERESŐ!$A164,DB!$A$18:$L$169,11,0)),"")</f>
        <v/>
      </c>
    </row>
    <row r="165" spans="1:8" ht="85.5" customHeight="1" x14ac:dyDescent="0.25">
      <c r="A165" s="23" t="s">
        <v>886</v>
      </c>
      <c r="B165" s="24" t="str">
        <f>IFERROR(IF(DB!$C$12="","",VLOOKUP(KERESŐ!$A165,DB!$A$18:$L$169,4,0)),"")</f>
        <v/>
      </c>
      <c r="C165" s="19" t="str">
        <f>IFERROR(IF(DB!$C$12="","",VLOOKUP(KERESŐ!$A165,DB!$A$18:$L$169,5,0)),"")</f>
        <v/>
      </c>
      <c r="D165" s="20" t="str">
        <f>IFERROR(IF(DB!$C$12="","",VLOOKUP(KERESŐ!$A165,DB!$A$18:$L$169,6,0)),"")</f>
        <v/>
      </c>
      <c r="E165" s="20" t="str">
        <f>IFERROR(IF(DB!$C$12="","",VLOOKUP(KERESŐ!$A165,DB!$A$18:$L$169,8,0)),"")</f>
        <v/>
      </c>
      <c r="F165" s="20" t="str">
        <f>IFERROR(IF(DB!$C$12="","",VLOOKUP(KERESŐ!$A165,DB!$A$18:$L$169,9,0)),"")</f>
        <v/>
      </c>
      <c r="G165" s="20" t="str">
        <f>IFERROR(IF(DB!$C$12="","",VLOOKUP(KERESŐ!$A165,DB!$A$18:$L$169,10,0)),"")</f>
        <v/>
      </c>
      <c r="H165" s="20" t="str">
        <f>IFERROR(IF(DB!$C$12="","",VLOOKUP(KERESŐ!$A165,DB!$A$18:$L$169,11,0)),"")</f>
        <v/>
      </c>
    </row>
    <row r="166" spans="1:8" ht="85.5" customHeight="1" x14ac:dyDescent="0.25">
      <c r="A166" s="23" t="s">
        <v>887</v>
      </c>
      <c r="B166" s="24" t="str">
        <f>IFERROR(IF(DB!$C$12="","",VLOOKUP(KERESŐ!$A166,DB!$A$18:$L$169,4,0)),"")</f>
        <v/>
      </c>
      <c r="C166" s="19" t="str">
        <f>IFERROR(IF(DB!$C$12="","",VLOOKUP(KERESŐ!$A166,DB!$A$18:$L$169,5,0)),"")</f>
        <v/>
      </c>
      <c r="D166" s="20" t="str">
        <f>IFERROR(IF(DB!$C$12="","",VLOOKUP(KERESŐ!$A166,DB!$A$18:$L$169,6,0)),"")</f>
        <v/>
      </c>
      <c r="E166" s="20" t="str">
        <f>IFERROR(IF(DB!$C$12="","",VLOOKUP(KERESŐ!$A166,DB!$A$18:$L$169,8,0)),"")</f>
        <v/>
      </c>
      <c r="F166" s="20" t="str">
        <f>IFERROR(IF(DB!$C$12="","",VLOOKUP(KERESŐ!$A166,DB!$A$18:$L$169,9,0)),"")</f>
        <v/>
      </c>
      <c r="G166" s="20" t="str">
        <f>IFERROR(IF(DB!$C$12="","",VLOOKUP(KERESŐ!$A166,DB!$A$18:$L$169,10,0)),"")</f>
        <v/>
      </c>
      <c r="H166" s="20" t="str">
        <f>IFERROR(IF(DB!$C$12="","",VLOOKUP(KERESŐ!$A166,DB!$A$18:$L$169,11,0)),"")</f>
        <v/>
      </c>
    </row>
    <row r="167" spans="1:8" ht="85.5" customHeight="1" x14ac:dyDescent="0.25">
      <c r="A167" s="23" t="s">
        <v>1028</v>
      </c>
      <c r="B167" s="24" t="str">
        <f>IFERROR(IF(DB!$C$12="","",VLOOKUP(KERESŐ!$A167,DB!$A$18:$L$169,4,0)),"")</f>
        <v/>
      </c>
      <c r="C167" s="19" t="str">
        <f>IFERROR(IF(DB!$C$12="","",VLOOKUP(KERESŐ!$A167,DB!$A$18:$L$169,5,0)),"")</f>
        <v/>
      </c>
      <c r="D167" s="20" t="str">
        <f>IFERROR(IF(DB!$C$12="","",VLOOKUP(KERESŐ!$A167,DB!$A$18:$L$169,6,0)),"")</f>
        <v/>
      </c>
      <c r="E167" s="20" t="str">
        <f>IFERROR(IF(DB!$C$12="","",VLOOKUP(KERESŐ!$A167,DB!$A$18:$L$169,8,0)),"")</f>
        <v/>
      </c>
      <c r="F167" s="20" t="str">
        <f>IFERROR(IF(DB!$C$12="","",VLOOKUP(KERESŐ!$A167,DB!$A$18:$L$169,9,0)),"")</f>
        <v/>
      </c>
      <c r="G167" s="20" t="str">
        <f>IFERROR(IF(DB!$C$12="","",VLOOKUP(KERESŐ!$A167,DB!$A$18:$L$169,10,0)),"")</f>
        <v/>
      </c>
      <c r="H167" s="20" t="str">
        <f>IFERROR(IF(DB!$C$12="","",VLOOKUP(KERESŐ!$A167,DB!$A$18:$L$169,11,0)),"")</f>
        <v/>
      </c>
    </row>
  </sheetData>
  <sheetProtection algorithmName="SHA-512" hashValue="CrcqI7AuwSWdD/bWIXZHd+dhoGEpClSdq9fAprE5tsy6C1gvMcVM1lFLnL0on3TU39hl6rOUxwpk+16qe2rasg==" saltValue="lctMN9o3Z1X7hHHvRucyFg==" spinCount="100000" sheet="1" objects="1" scenarios="1" formatColumns="0" formatRows="0" autoFilter="0"/>
  <autoFilter ref="B16:H166" xr:uid="{80794E4B-03F0-45C0-B0EE-DF5F2D969495}"/>
  <mergeCells count="4">
    <mergeCell ref="A1:B1"/>
    <mergeCell ref="E5:H6"/>
    <mergeCell ref="E7:H7"/>
    <mergeCell ref="E8:H9"/>
  </mergeCells>
  <phoneticPr fontId="17" type="noConversion"/>
  <hyperlinks>
    <hyperlink ref="A1" location="Címlap!A20" display="Tartalomjegyzék" xr:uid="{18710B52-1EE3-4A4F-9BBC-CD19538F06B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F40CDEC-B59F-4658-8D73-11819087EBD9}">
          <x14:formula1>
            <xm:f>'Lista-elemek'!$E$10:$E$24</xm:f>
          </x14:formula1>
          <xm:sqref>D6</xm:sqref>
        </x14:dataValidation>
        <x14:dataValidation type="list" allowBlank="1" showInputMessage="1" showErrorMessage="1" xr:uid="{EC3F59AD-79E9-4040-B574-CA75D7ECABCA}">
          <x14:formula1>
            <xm:f>'Lista-elemek'!$C$10:$C$34</xm:f>
          </x14:formula1>
          <xm:sqref>D7</xm:sqref>
        </x14:dataValidation>
        <x14:dataValidation type="list" allowBlank="1" showInputMessage="1" showErrorMessage="1" xr:uid="{4FCE7FF7-1C5B-4556-896D-00AEDEA4C9A7}">
          <x14:formula1>
            <xm:f>'Lista-elemek'!$I$10:$I$39</xm:f>
          </x14:formula1>
          <xm:sqref>D12</xm:sqref>
        </x14:dataValidation>
        <x14:dataValidation type="list" allowBlank="1" showInputMessage="1" showErrorMessage="1" xr:uid="{3B454C26-0EB2-42FA-8B8C-E462F7DCCA20}">
          <x14:formula1>
            <xm:f>'Lista-elemek'!$G$10:$G$18</xm:f>
          </x14:formula1>
          <xm:sqref>D8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DE49E-950B-4AE1-9184-F4E39F7AA598}">
  <sheetPr codeName="Munka2">
    <tabColor theme="8" tint="0.59999389629810485"/>
  </sheetPr>
  <dimension ref="A1:T36"/>
  <sheetViews>
    <sheetView showGridLines="0" workbookViewId="0">
      <selection activeCell="H43" sqref="H43"/>
    </sheetView>
  </sheetViews>
  <sheetFormatPr defaultColWidth="9.125" defaultRowHeight="16.149999999999999" x14ac:dyDescent="0.3"/>
  <cols>
    <col min="1" max="1" width="9.125" style="60"/>
    <col min="2" max="2" width="9.625" style="60" customWidth="1"/>
    <col min="3" max="3" width="33.25" style="60" customWidth="1"/>
    <col min="4" max="4" width="44.125" style="60" customWidth="1"/>
    <col min="5" max="5" width="33.25" style="60" customWidth="1"/>
    <col min="6" max="7" width="19.875" style="60" customWidth="1"/>
    <col min="8" max="8" width="45.25" style="60" customWidth="1"/>
    <col min="9" max="16384" width="9.125" style="60"/>
  </cols>
  <sheetData>
    <row r="1" spans="1:20" x14ac:dyDescent="0.3">
      <c r="A1" s="90" t="s">
        <v>900</v>
      </c>
      <c r="B1" s="90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4" spans="1:20" ht="16.850000000000001" thickBot="1" x14ac:dyDescent="0.35">
      <c r="B4" s="64"/>
      <c r="C4" s="64"/>
      <c r="D4" s="64"/>
      <c r="E4" s="64"/>
      <c r="F4" s="64"/>
      <c r="G4" s="64"/>
      <c r="H4" s="64"/>
    </row>
    <row r="5" spans="1:20" ht="32.299999999999997" thickTop="1" thickBot="1" x14ac:dyDescent="0.35">
      <c r="B5" s="65" t="s">
        <v>669</v>
      </c>
      <c r="C5" s="65" t="s">
        <v>18</v>
      </c>
      <c r="D5" s="65" t="s">
        <v>668</v>
      </c>
      <c r="E5" s="65" t="s">
        <v>19</v>
      </c>
      <c r="F5" s="65" t="s">
        <v>20</v>
      </c>
      <c r="G5" s="65" t="s">
        <v>670</v>
      </c>
      <c r="H5" s="65" t="s">
        <v>22</v>
      </c>
    </row>
    <row r="6" spans="1:20" ht="63.8" customHeight="1" thickTop="1" x14ac:dyDescent="0.3">
      <c r="B6" s="73" t="s">
        <v>12</v>
      </c>
      <c r="C6" s="74" t="s">
        <v>396</v>
      </c>
      <c r="D6" s="74" t="s">
        <v>397</v>
      </c>
      <c r="E6" s="74" t="s">
        <v>1038</v>
      </c>
      <c r="F6" s="74" t="s">
        <v>1</v>
      </c>
      <c r="G6" s="74" t="s">
        <v>2</v>
      </c>
      <c r="H6" s="74" t="s">
        <v>3</v>
      </c>
    </row>
    <row r="7" spans="1:20" ht="62.25" customHeight="1" x14ac:dyDescent="0.3">
      <c r="B7" s="75" t="s">
        <v>13</v>
      </c>
      <c r="C7" s="76" t="s">
        <v>398</v>
      </c>
      <c r="D7" s="76" t="s">
        <v>399</v>
      </c>
      <c r="E7" s="76" t="s">
        <v>5</v>
      </c>
      <c r="F7" s="76" t="s">
        <v>6</v>
      </c>
      <c r="G7" s="76" t="s">
        <v>2</v>
      </c>
      <c r="H7" s="76" t="s">
        <v>14</v>
      </c>
    </row>
    <row r="8" spans="1:20" ht="45.1" customHeight="1" x14ac:dyDescent="0.3">
      <c r="B8" s="75" t="s">
        <v>15</v>
      </c>
      <c r="C8" s="76" t="s">
        <v>400</v>
      </c>
      <c r="D8" s="76" t="s">
        <v>401</v>
      </c>
      <c r="E8" s="76" t="s">
        <v>8</v>
      </c>
      <c r="F8" s="76" t="s">
        <v>9</v>
      </c>
      <c r="G8" s="76" t="s">
        <v>2</v>
      </c>
      <c r="H8" s="76" t="s">
        <v>10</v>
      </c>
    </row>
    <row r="9" spans="1:20" ht="77.400000000000006" x14ac:dyDescent="0.3">
      <c r="B9" s="75" t="s">
        <v>16</v>
      </c>
      <c r="C9" s="76" t="s">
        <v>402</v>
      </c>
      <c r="D9" s="76" t="s">
        <v>994</v>
      </c>
      <c r="E9" s="76" t="s">
        <v>8</v>
      </c>
      <c r="F9" s="76" t="s">
        <v>6</v>
      </c>
      <c r="G9" s="76" t="s">
        <v>2</v>
      </c>
      <c r="H9" s="76" t="s">
        <v>17</v>
      </c>
    </row>
    <row r="10" spans="1:20" ht="61.95" x14ac:dyDescent="0.3">
      <c r="B10" s="75" t="s">
        <v>24</v>
      </c>
      <c r="C10" s="76" t="s">
        <v>403</v>
      </c>
      <c r="D10" s="76" t="s">
        <v>404</v>
      </c>
      <c r="E10" s="76" t="s">
        <v>8</v>
      </c>
      <c r="F10" s="76" t="s">
        <v>25</v>
      </c>
      <c r="G10" s="76" t="s">
        <v>2</v>
      </c>
      <c r="H10" s="76" t="s">
        <v>995</v>
      </c>
    </row>
    <row r="11" spans="1:20" ht="63.1" customHeight="1" x14ac:dyDescent="0.3">
      <c r="B11" s="75" t="s">
        <v>26</v>
      </c>
      <c r="C11" s="76" t="s">
        <v>405</v>
      </c>
      <c r="D11" s="76" t="s">
        <v>406</v>
      </c>
      <c r="E11" s="76" t="s">
        <v>222</v>
      </c>
      <c r="F11" s="76" t="s">
        <v>6</v>
      </c>
      <c r="G11" s="76" t="s">
        <v>223</v>
      </c>
      <c r="H11" s="76" t="s">
        <v>29</v>
      </c>
    </row>
    <row r="12" spans="1:20" ht="44.25" customHeight="1" x14ac:dyDescent="0.3">
      <c r="B12" s="75" t="s">
        <v>30</v>
      </c>
      <c r="C12" s="76" t="s">
        <v>407</v>
      </c>
      <c r="D12" s="76" t="s">
        <v>408</v>
      </c>
      <c r="E12" s="76" t="s">
        <v>8</v>
      </c>
      <c r="F12" s="76" t="s">
        <v>31</v>
      </c>
      <c r="G12" s="76" t="s">
        <v>2</v>
      </c>
      <c r="H12" s="76" t="s">
        <v>32</v>
      </c>
    </row>
    <row r="13" spans="1:20" ht="43.6" customHeight="1" x14ac:dyDescent="0.3">
      <c r="B13" s="75" t="s">
        <v>33</v>
      </c>
      <c r="C13" s="76" t="s">
        <v>409</v>
      </c>
      <c r="D13" s="76" t="s">
        <v>410</v>
      </c>
      <c r="E13" s="76" t="s">
        <v>8</v>
      </c>
      <c r="F13" s="76" t="s">
        <v>31</v>
      </c>
      <c r="G13" s="76" t="s">
        <v>2</v>
      </c>
      <c r="H13" s="76" t="s">
        <v>34</v>
      </c>
    </row>
    <row r="14" spans="1:20" ht="60.75" customHeight="1" x14ac:dyDescent="0.3">
      <c r="B14" s="75" t="s">
        <v>36</v>
      </c>
      <c r="C14" s="76" t="s">
        <v>411</v>
      </c>
      <c r="D14" s="76" t="s">
        <v>412</v>
      </c>
      <c r="E14" s="76" t="s">
        <v>37</v>
      </c>
      <c r="F14" s="76" t="s">
        <v>6</v>
      </c>
      <c r="G14" s="76" t="s">
        <v>38</v>
      </c>
      <c r="H14" s="76" t="s">
        <v>39</v>
      </c>
    </row>
    <row r="15" spans="1:20" ht="80.25" customHeight="1" x14ac:dyDescent="0.3">
      <c r="B15" s="75" t="s">
        <v>40</v>
      </c>
      <c r="C15" s="76" t="s">
        <v>413</v>
      </c>
      <c r="D15" s="76" t="s">
        <v>633</v>
      </c>
      <c r="E15" s="76" t="s">
        <v>41</v>
      </c>
      <c r="F15" s="76" t="s">
        <v>6</v>
      </c>
      <c r="G15" s="76" t="s">
        <v>2</v>
      </c>
      <c r="H15" s="76" t="s">
        <v>42</v>
      </c>
    </row>
    <row r="16" spans="1:20" ht="61.6" customHeight="1" x14ac:dyDescent="0.3">
      <c r="B16" s="73" t="s">
        <v>43</v>
      </c>
      <c r="C16" s="74" t="s">
        <v>414</v>
      </c>
      <c r="D16" s="74" t="s">
        <v>415</v>
      </c>
      <c r="E16" s="74" t="s">
        <v>44</v>
      </c>
      <c r="F16" s="74" t="s">
        <v>6</v>
      </c>
      <c r="G16" s="74" t="s">
        <v>2</v>
      </c>
      <c r="H16" s="74" t="s">
        <v>45</v>
      </c>
    </row>
    <row r="17" spans="2:8" ht="49.5" customHeight="1" x14ac:dyDescent="0.3">
      <c r="B17" s="75" t="s">
        <v>46</v>
      </c>
      <c r="C17" s="76" t="s">
        <v>416</v>
      </c>
      <c r="D17" s="76" t="s">
        <v>417</v>
      </c>
      <c r="E17" s="76" t="s">
        <v>47</v>
      </c>
      <c r="F17" s="76" t="s">
        <v>6</v>
      </c>
      <c r="G17" s="76" t="s">
        <v>2</v>
      </c>
      <c r="H17" s="76" t="s">
        <v>48</v>
      </c>
    </row>
    <row r="18" spans="2:8" ht="37.549999999999997" customHeight="1" x14ac:dyDescent="0.3">
      <c r="B18" s="75" t="s">
        <v>49</v>
      </c>
      <c r="C18" s="76" t="s">
        <v>418</v>
      </c>
      <c r="D18" s="76" t="s">
        <v>419</v>
      </c>
      <c r="E18" s="76" t="s">
        <v>50</v>
      </c>
      <c r="F18" s="76" t="s">
        <v>51</v>
      </c>
      <c r="G18" s="76" t="s">
        <v>2</v>
      </c>
      <c r="H18" s="76" t="s">
        <v>52</v>
      </c>
    </row>
    <row r="19" spans="2:8" ht="81.099999999999994" customHeight="1" x14ac:dyDescent="0.3">
      <c r="B19" s="75" t="s">
        <v>53</v>
      </c>
      <c r="C19" s="76" t="s">
        <v>420</v>
      </c>
      <c r="D19" s="76" t="s">
        <v>421</v>
      </c>
      <c r="E19" s="76" t="s">
        <v>54</v>
      </c>
      <c r="F19" s="76" t="s">
        <v>55</v>
      </c>
      <c r="G19" s="76" t="s">
        <v>21</v>
      </c>
      <c r="H19" s="76" t="s">
        <v>996</v>
      </c>
    </row>
    <row r="20" spans="2:8" ht="57.7" customHeight="1" x14ac:dyDescent="0.3">
      <c r="B20" s="75" t="s">
        <v>56</v>
      </c>
      <c r="C20" s="76" t="s">
        <v>422</v>
      </c>
      <c r="D20" s="76" t="s">
        <v>423</v>
      </c>
      <c r="E20" s="76" t="s">
        <v>57</v>
      </c>
      <c r="F20" s="76" t="s">
        <v>9</v>
      </c>
      <c r="G20" s="76" t="s">
        <v>21</v>
      </c>
      <c r="H20" s="76" t="s">
        <v>58</v>
      </c>
    </row>
    <row r="21" spans="2:8" ht="66.8" customHeight="1" x14ac:dyDescent="0.3">
      <c r="B21" s="75" t="s">
        <v>59</v>
      </c>
      <c r="C21" s="76" t="s">
        <v>424</v>
      </c>
      <c r="D21" s="76" t="s">
        <v>425</v>
      </c>
      <c r="E21" s="76" t="s">
        <v>60</v>
      </c>
      <c r="F21" s="76" t="s">
        <v>9</v>
      </c>
      <c r="G21" s="76" t="s">
        <v>21</v>
      </c>
      <c r="H21" s="76" t="s">
        <v>61</v>
      </c>
    </row>
    <row r="22" spans="2:8" ht="101.3" customHeight="1" x14ac:dyDescent="0.3">
      <c r="B22" s="75" t="s">
        <v>62</v>
      </c>
      <c r="C22" s="76" t="s">
        <v>426</v>
      </c>
      <c r="D22" s="76" t="s">
        <v>1040</v>
      </c>
      <c r="E22" s="76" t="s">
        <v>60</v>
      </c>
      <c r="F22" s="76" t="s">
        <v>9</v>
      </c>
      <c r="G22" s="76" t="s">
        <v>2</v>
      </c>
      <c r="H22" s="76" t="s">
        <v>63</v>
      </c>
    </row>
    <row r="23" spans="2:8" ht="65.3" customHeight="1" x14ac:dyDescent="0.3">
      <c r="B23" s="75" t="s">
        <v>64</v>
      </c>
      <c r="C23" s="76" t="s">
        <v>427</v>
      </c>
      <c r="D23" s="76" t="s">
        <v>634</v>
      </c>
      <c r="E23" s="76" t="s">
        <v>60</v>
      </c>
      <c r="F23" s="76" t="s">
        <v>194</v>
      </c>
      <c r="G23" s="76" t="s">
        <v>731</v>
      </c>
      <c r="H23" s="76" t="s">
        <v>65</v>
      </c>
    </row>
    <row r="24" spans="2:8" ht="53.35" customHeight="1" x14ac:dyDescent="0.3">
      <c r="B24" s="75" t="s">
        <v>66</v>
      </c>
      <c r="C24" s="76" t="s">
        <v>429</v>
      </c>
      <c r="D24" s="76" t="s">
        <v>635</v>
      </c>
      <c r="E24" s="76" t="s">
        <v>60</v>
      </c>
      <c r="F24" s="76" t="s">
        <v>194</v>
      </c>
      <c r="G24" s="76" t="s">
        <v>21</v>
      </c>
      <c r="H24" s="76" t="s">
        <v>67</v>
      </c>
    </row>
    <row r="25" spans="2:8" ht="93.05" customHeight="1" x14ac:dyDescent="0.3">
      <c r="B25" s="75" t="s">
        <v>68</v>
      </c>
      <c r="C25" s="76" t="s">
        <v>997</v>
      </c>
      <c r="D25" s="76" t="s">
        <v>636</v>
      </c>
      <c r="E25" s="76" t="s">
        <v>60</v>
      </c>
      <c r="F25" s="76" t="s">
        <v>6</v>
      </c>
      <c r="G25" s="76" t="s">
        <v>69</v>
      </c>
      <c r="H25" s="76" t="s">
        <v>70</v>
      </c>
    </row>
    <row r="26" spans="2:8" ht="61.95" x14ac:dyDescent="0.3">
      <c r="B26" s="75" t="s">
        <v>71</v>
      </c>
      <c r="C26" s="76" t="s">
        <v>431</v>
      </c>
      <c r="D26" s="76" t="s">
        <v>432</v>
      </c>
      <c r="E26" s="76" t="s">
        <v>60</v>
      </c>
      <c r="F26" s="76" t="s">
        <v>9</v>
      </c>
      <c r="G26" s="76" t="s">
        <v>2</v>
      </c>
      <c r="H26" s="76" t="s">
        <v>72</v>
      </c>
    </row>
    <row r="27" spans="2:8" ht="60.05" customHeight="1" x14ac:dyDescent="0.3">
      <c r="B27" s="75" t="s">
        <v>73</v>
      </c>
      <c r="C27" s="76" t="s">
        <v>433</v>
      </c>
      <c r="D27" s="76" t="s">
        <v>637</v>
      </c>
      <c r="E27" s="76" t="s">
        <v>60</v>
      </c>
      <c r="F27" s="76" t="s">
        <v>6</v>
      </c>
      <c r="G27" s="76" t="s">
        <v>2</v>
      </c>
      <c r="H27" s="76" t="s">
        <v>74</v>
      </c>
    </row>
    <row r="28" spans="2:8" ht="45.8" customHeight="1" x14ac:dyDescent="0.3">
      <c r="B28" s="75" t="s">
        <v>75</v>
      </c>
      <c r="C28" s="76" t="s">
        <v>434</v>
      </c>
      <c r="D28" s="76" t="s">
        <v>435</v>
      </c>
      <c r="E28" s="76" t="s">
        <v>60</v>
      </c>
      <c r="F28" s="76" t="s">
        <v>55</v>
      </c>
      <c r="G28" s="76" t="s">
        <v>2</v>
      </c>
      <c r="H28" s="76" t="s">
        <v>76</v>
      </c>
    </row>
    <row r="29" spans="2:8" ht="53.35" customHeight="1" x14ac:dyDescent="0.3">
      <c r="B29" s="75" t="s">
        <v>77</v>
      </c>
      <c r="C29" s="76" t="s">
        <v>436</v>
      </c>
      <c r="D29" s="76" t="s">
        <v>437</v>
      </c>
      <c r="E29" s="76" t="s">
        <v>60</v>
      </c>
      <c r="F29" s="76" t="s">
        <v>55</v>
      </c>
      <c r="G29" s="76" t="s">
        <v>2</v>
      </c>
      <c r="H29" s="76" t="s">
        <v>78</v>
      </c>
    </row>
    <row r="30" spans="2:8" ht="63.1" customHeight="1" x14ac:dyDescent="0.3">
      <c r="B30" s="75" t="s">
        <v>79</v>
      </c>
      <c r="C30" s="76" t="s">
        <v>438</v>
      </c>
      <c r="D30" s="76" t="s">
        <v>439</v>
      </c>
      <c r="E30" s="76" t="s">
        <v>80</v>
      </c>
      <c r="F30" s="76" t="s">
        <v>9</v>
      </c>
      <c r="G30" s="76" t="s">
        <v>2</v>
      </c>
      <c r="H30" s="76" t="s">
        <v>81</v>
      </c>
    </row>
    <row r="31" spans="2:8" ht="47.3" customHeight="1" x14ac:dyDescent="0.3">
      <c r="B31" s="75" t="s">
        <v>82</v>
      </c>
      <c r="C31" s="76" t="s">
        <v>440</v>
      </c>
      <c r="D31" s="76" t="s">
        <v>441</v>
      </c>
      <c r="E31" s="76" t="s">
        <v>83</v>
      </c>
      <c r="F31" s="76" t="s">
        <v>6</v>
      </c>
      <c r="G31" s="76" t="s">
        <v>2</v>
      </c>
      <c r="H31" s="76" t="s">
        <v>1020</v>
      </c>
    </row>
    <row r="32" spans="2:8" ht="77.400000000000006" x14ac:dyDescent="0.3">
      <c r="B32" s="75" t="s">
        <v>84</v>
      </c>
      <c r="C32" s="76" t="s">
        <v>442</v>
      </c>
      <c r="D32" s="76" t="s">
        <v>443</v>
      </c>
      <c r="E32" s="76" t="s">
        <v>80</v>
      </c>
      <c r="F32" s="76" t="s">
        <v>85</v>
      </c>
      <c r="G32" s="76" t="s">
        <v>2</v>
      </c>
      <c r="H32" s="76" t="s">
        <v>86</v>
      </c>
    </row>
    <row r="33" spans="2:8" ht="50.3" customHeight="1" x14ac:dyDescent="0.3">
      <c r="B33" s="75" t="s">
        <v>87</v>
      </c>
      <c r="C33" s="76" t="s">
        <v>444</v>
      </c>
      <c r="D33" s="76" t="s">
        <v>638</v>
      </c>
      <c r="E33" s="76" t="s">
        <v>80</v>
      </c>
      <c r="F33" s="76" t="s">
        <v>6</v>
      </c>
      <c r="G33" s="76" t="s">
        <v>2</v>
      </c>
      <c r="H33" s="76" t="s">
        <v>88</v>
      </c>
    </row>
    <row r="34" spans="2:8" ht="61.95" x14ac:dyDescent="0.3">
      <c r="B34" s="75" t="s">
        <v>89</v>
      </c>
      <c r="C34" s="76" t="s">
        <v>445</v>
      </c>
      <c r="D34" s="76" t="s">
        <v>639</v>
      </c>
      <c r="E34" s="76" t="s">
        <v>80</v>
      </c>
      <c r="F34" s="76" t="s">
        <v>6</v>
      </c>
      <c r="G34" s="76" t="s">
        <v>90</v>
      </c>
      <c r="H34" s="76" t="s">
        <v>91</v>
      </c>
    </row>
    <row r="35" spans="2:8" ht="59.25" customHeight="1" x14ac:dyDescent="0.3">
      <c r="B35" s="75" t="s">
        <v>92</v>
      </c>
      <c r="C35" s="76" t="s">
        <v>446</v>
      </c>
      <c r="D35" s="76" t="s">
        <v>447</v>
      </c>
      <c r="E35" s="76" t="s">
        <v>80</v>
      </c>
      <c r="F35" s="76" t="s">
        <v>6</v>
      </c>
      <c r="G35" s="76" t="s">
        <v>2</v>
      </c>
      <c r="H35" s="76" t="s">
        <v>93</v>
      </c>
    </row>
    <row r="36" spans="2:8" ht="62.25" customHeight="1" x14ac:dyDescent="0.3">
      <c r="B36" s="75" t="s">
        <v>94</v>
      </c>
      <c r="C36" s="76" t="s">
        <v>448</v>
      </c>
      <c r="D36" s="76" t="s">
        <v>640</v>
      </c>
      <c r="E36" s="76" t="s">
        <v>80</v>
      </c>
      <c r="F36" s="76" t="s">
        <v>686</v>
      </c>
      <c r="G36" s="76" t="s">
        <v>2</v>
      </c>
      <c r="H36" s="76" t="s">
        <v>95</v>
      </c>
    </row>
  </sheetData>
  <mergeCells count="1">
    <mergeCell ref="A1:B1"/>
  </mergeCells>
  <hyperlinks>
    <hyperlink ref="A1" location="Címlap!A20" display="Tartalomjegyzék" xr:uid="{D5383D97-4AA5-4D19-B666-02FD5466DCF4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31217-3624-4C7A-99DA-CD82699EFD18}">
  <sheetPr codeName="Munka3">
    <tabColor theme="8" tint="0.59999389629810485"/>
  </sheetPr>
  <dimension ref="A1:T23"/>
  <sheetViews>
    <sheetView showGridLines="0" workbookViewId="0">
      <selection activeCell="H27" sqref="H27"/>
    </sheetView>
  </sheetViews>
  <sheetFormatPr defaultRowHeight="14.15" x14ac:dyDescent="0.25"/>
  <cols>
    <col min="2" max="2" width="9.625" customWidth="1"/>
    <col min="3" max="3" width="33.25" customWidth="1"/>
    <col min="4" max="4" width="44.125" customWidth="1"/>
    <col min="5" max="5" width="33.25" customWidth="1"/>
    <col min="6" max="7" width="19.875" customWidth="1"/>
    <col min="8" max="8" width="45.25" customWidth="1"/>
  </cols>
  <sheetData>
    <row r="1" spans="1:20" ht="15.5" x14ac:dyDescent="0.25">
      <c r="A1" s="94" t="s">
        <v>900</v>
      </c>
      <c r="B1" s="9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4" spans="1:20" ht="16" thickBot="1" x14ac:dyDescent="0.3">
      <c r="B4" s="22"/>
      <c r="C4" s="22"/>
      <c r="D4" s="22"/>
      <c r="E4" s="22"/>
      <c r="F4" s="22"/>
      <c r="G4" s="22"/>
      <c r="H4" s="22"/>
    </row>
    <row r="5" spans="1:20" ht="32.299999999999997" thickTop="1" thickBot="1" x14ac:dyDescent="0.3">
      <c r="B5" s="77" t="s">
        <v>669</v>
      </c>
      <c r="C5" s="77" t="s">
        <v>18</v>
      </c>
      <c r="D5" s="77" t="s">
        <v>668</v>
      </c>
      <c r="E5" s="77" t="s">
        <v>19</v>
      </c>
      <c r="F5" s="77" t="s">
        <v>20</v>
      </c>
      <c r="G5" s="77" t="s">
        <v>670</v>
      </c>
      <c r="H5" s="77" t="s">
        <v>22</v>
      </c>
    </row>
    <row r="6" spans="1:20" ht="62.6" thickTop="1" x14ac:dyDescent="0.25">
      <c r="B6" s="73" t="s">
        <v>96</v>
      </c>
      <c r="C6" s="74" t="s">
        <v>449</v>
      </c>
      <c r="D6" s="74" t="s">
        <v>641</v>
      </c>
      <c r="E6" s="74" t="s">
        <v>97</v>
      </c>
      <c r="F6" s="74" t="s">
        <v>9</v>
      </c>
      <c r="G6" s="74" t="s">
        <v>2</v>
      </c>
      <c r="H6" s="74" t="s">
        <v>98</v>
      </c>
    </row>
    <row r="7" spans="1:20" ht="46.45" customHeight="1" x14ac:dyDescent="0.25">
      <c r="B7" s="75" t="s">
        <v>99</v>
      </c>
      <c r="C7" s="76" t="s">
        <v>450</v>
      </c>
      <c r="D7" s="76" t="s">
        <v>451</v>
      </c>
      <c r="E7" s="76" t="s">
        <v>100</v>
      </c>
      <c r="F7" s="76" t="s">
        <v>6</v>
      </c>
      <c r="G7" s="76" t="s">
        <v>2</v>
      </c>
      <c r="H7" s="76" t="s">
        <v>101</v>
      </c>
    </row>
    <row r="8" spans="1:20" ht="65.3" customHeight="1" x14ac:dyDescent="0.25">
      <c r="B8" s="75" t="s">
        <v>102</v>
      </c>
      <c r="C8" s="76" t="s">
        <v>710</v>
      </c>
      <c r="D8" s="76" t="s">
        <v>452</v>
      </c>
      <c r="E8" s="76" t="s">
        <v>103</v>
      </c>
      <c r="F8" s="76" t="s">
        <v>6</v>
      </c>
      <c r="G8" s="76" t="s">
        <v>21</v>
      </c>
      <c r="H8" s="76" t="s">
        <v>104</v>
      </c>
    </row>
    <row r="9" spans="1:20" ht="75.05" customHeight="1" x14ac:dyDescent="0.25">
      <c r="B9" s="75" t="s">
        <v>106</v>
      </c>
      <c r="C9" s="76" t="s">
        <v>1027</v>
      </c>
      <c r="D9" s="76" t="s">
        <v>1026</v>
      </c>
      <c r="E9" s="76" t="s">
        <v>27</v>
      </c>
      <c r="F9" s="76" t="s">
        <v>6</v>
      </c>
      <c r="G9" s="76" t="s">
        <v>21</v>
      </c>
      <c r="H9" s="76" t="s">
        <v>142</v>
      </c>
    </row>
    <row r="10" spans="1:20" ht="61.95" x14ac:dyDescent="0.25">
      <c r="B10" s="75" t="s">
        <v>109</v>
      </c>
      <c r="C10" s="76" t="s">
        <v>453</v>
      </c>
      <c r="D10" s="76" t="s">
        <v>1022</v>
      </c>
      <c r="E10" s="76" t="s">
        <v>107</v>
      </c>
      <c r="F10" s="76" t="s">
        <v>9</v>
      </c>
      <c r="G10" s="76" t="s">
        <v>2</v>
      </c>
      <c r="H10" s="76" t="s">
        <v>108</v>
      </c>
    </row>
    <row r="11" spans="1:20" ht="56.2" customHeight="1" x14ac:dyDescent="0.25">
      <c r="B11" s="75" t="s">
        <v>112</v>
      </c>
      <c r="C11" s="76" t="s">
        <v>454</v>
      </c>
      <c r="D11" s="76" t="s">
        <v>428</v>
      </c>
      <c r="E11" s="76" t="s">
        <v>110</v>
      </c>
      <c r="F11" s="76" t="s">
        <v>194</v>
      </c>
      <c r="G11" s="76" t="s">
        <v>731</v>
      </c>
      <c r="H11" s="76" t="s">
        <v>111</v>
      </c>
    </row>
    <row r="12" spans="1:20" ht="40.549999999999997" customHeight="1" x14ac:dyDescent="0.25">
      <c r="B12" s="75" t="s">
        <v>114</v>
      </c>
      <c r="C12" s="76" t="s">
        <v>455</v>
      </c>
      <c r="D12" s="76" t="s">
        <v>430</v>
      </c>
      <c r="E12" s="76" t="s">
        <v>110</v>
      </c>
      <c r="F12" s="76" t="s">
        <v>194</v>
      </c>
      <c r="G12" s="76" t="s">
        <v>21</v>
      </c>
      <c r="H12" s="76" t="s">
        <v>113</v>
      </c>
    </row>
    <row r="13" spans="1:20" ht="46.45" x14ac:dyDescent="0.25">
      <c r="B13" s="75" t="s">
        <v>116</v>
      </c>
      <c r="C13" s="76" t="s">
        <v>456</v>
      </c>
      <c r="D13" s="76" t="s">
        <v>642</v>
      </c>
      <c r="E13" s="76" t="s">
        <v>110</v>
      </c>
      <c r="F13" s="76" t="s">
        <v>734</v>
      </c>
      <c r="G13" s="76" t="s">
        <v>2</v>
      </c>
      <c r="H13" s="76" t="s">
        <v>115</v>
      </c>
    </row>
    <row r="14" spans="1:20" ht="76.55" customHeight="1" x14ac:dyDescent="0.25">
      <c r="B14" s="75" t="s">
        <v>118</v>
      </c>
      <c r="C14" s="76" t="s">
        <v>998</v>
      </c>
      <c r="D14" s="76" t="s">
        <v>999</v>
      </c>
      <c r="E14" s="76" t="s">
        <v>110</v>
      </c>
      <c r="F14" s="76" t="s">
        <v>25</v>
      </c>
      <c r="G14" s="76" t="s">
        <v>2</v>
      </c>
      <c r="H14" s="76" t="s">
        <v>117</v>
      </c>
    </row>
    <row r="15" spans="1:20" ht="64.45" customHeight="1" x14ac:dyDescent="0.25">
      <c r="B15" s="75" t="s">
        <v>120</v>
      </c>
      <c r="C15" s="76" t="s">
        <v>457</v>
      </c>
      <c r="D15" s="76" t="s">
        <v>1023</v>
      </c>
      <c r="E15" s="76" t="s">
        <v>110</v>
      </c>
      <c r="F15" s="76" t="s">
        <v>9</v>
      </c>
      <c r="G15" s="76" t="s">
        <v>2</v>
      </c>
      <c r="H15" s="76" t="s">
        <v>119</v>
      </c>
    </row>
    <row r="16" spans="1:20" ht="66.8" customHeight="1" x14ac:dyDescent="0.25">
      <c r="B16" s="75" t="s">
        <v>122</v>
      </c>
      <c r="C16" s="76" t="s">
        <v>458</v>
      </c>
      <c r="D16" s="76" t="s">
        <v>459</v>
      </c>
      <c r="E16" s="76" t="s">
        <v>110</v>
      </c>
      <c r="F16" s="76" t="s">
        <v>6</v>
      </c>
      <c r="G16" s="76" t="s">
        <v>21</v>
      </c>
      <c r="H16" s="76" t="s">
        <v>121</v>
      </c>
    </row>
    <row r="17" spans="2:8" ht="60.05" customHeight="1" x14ac:dyDescent="0.25">
      <c r="B17" s="75" t="s">
        <v>124</v>
      </c>
      <c r="C17" s="76" t="s">
        <v>1000</v>
      </c>
      <c r="D17" s="76" t="s">
        <v>460</v>
      </c>
      <c r="E17" s="76" t="s">
        <v>110</v>
      </c>
      <c r="F17" s="76" t="s">
        <v>6</v>
      </c>
      <c r="G17" s="76" t="s">
        <v>2</v>
      </c>
      <c r="H17" s="76" t="s">
        <v>123</v>
      </c>
    </row>
    <row r="18" spans="2:8" ht="81.8" customHeight="1" x14ac:dyDescent="0.25">
      <c r="B18" s="75" t="s">
        <v>126</v>
      </c>
      <c r="C18" s="76" t="s">
        <v>461</v>
      </c>
      <c r="D18" s="76" t="s">
        <v>1001</v>
      </c>
      <c r="E18" s="76" t="s">
        <v>110</v>
      </c>
      <c r="F18" s="76" t="s">
        <v>6</v>
      </c>
      <c r="G18" s="76" t="s">
        <v>2</v>
      </c>
      <c r="H18" s="76" t="s">
        <v>125</v>
      </c>
    </row>
    <row r="19" spans="2:8" ht="47.3" customHeight="1" x14ac:dyDescent="0.25">
      <c r="B19" s="75" t="s">
        <v>128</v>
      </c>
      <c r="C19" s="76" t="s">
        <v>462</v>
      </c>
      <c r="D19" s="76" t="s">
        <v>463</v>
      </c>
      <c r="E19" s="76" t="s">
        <v>110</v>
      </c>
      <c r="F19" s="76" t="s">
        <v>6</v>
      </c>
      <c r="G19" s="76" t="s">
        <v>21</v>
      </c>
      <c r="H19" s="76" t="s">
        <v>127</v>
      </c>
    </row>
    <row r="20" spans="2:8" ht="77.25" customHeight="1" x14ac:dyDescent="0.25">
      <c r="B20" s="75" t="s">
        <v>130</v>
      </c>
      <c r="C20" s="76" t="s">
        <v>464</v>
      </c>
      <c r="D20" s="76" t="s">
        <v>643</v>
      </c>
      <c r="E20" s="76" t="s">
        <v>129</v>
      </c>
      <c r="F20" s="76" t="s">
        <v>687</v>
      </c>
      <c r="G20" s="76" t="s">
        <v>2</v>
      </c>
      <c r="H20" s="76" t="s">
        <v>1002</v>
      </c>
    </row>
    <row r="21" spans="2:8" ht="63.8" customHeight="1" x14ac:dyDescent="0.25">
      <c r="B21" s="75" t="s">
        <v>132</v>
      </c>
      <c r="C21" s="76" t="s">
        <v>465</v>
      </c>
      <c r="D21" s="76" t="s">
        <v>466</v>
      </c>
      <c r="E21" s="76" t="s">
        <v>110</v>
      </c>
      <c r="F21" s="76" t="s">
        <v>6</v>
      </c>
      <c r="G21" s="76" t="s">
        <v>729</v>
      </c>
      <c r="H21" s="76" t="s">
        <v>131</v>
      </c>
    </row>
    <row r="22" spans="2:8" ht="74.2" customHeight="1" x14ac:dyDescent="0.25">
      <c r="B22" s="75" t="s">
        <v>134</v>
      </c>
      <c r="C22" s="76" t="s">
        <v>467</v>
      </c>
      <c r="D22" s="76" t="s">
        <v>644</v>
      </c>
      <c r="E22" s="76" t="s">
        <v>110</v>
      </c>
      <c r="F22" s="76" t="s">
        <v>6</v>
      </c>
      <c r="G22" s="76" t="s">
        <v>2</v>
      </c>
      <c r="H22" s="76" t="s">
        <v>133</v>
      </c>
    </row>
    <row r="23" spans="2:8" ht="64.45" customHeight="1" x14ac:dyDescent="0.25">
      <c r="B23" s="75" t="s">
        <v>787</v>
      </c>
      <c r="C23" s="76" t="s">
        <v>468</v>
      </c>
      <c r="D23" s="76" t="s">
        <v>645</v>
      </c>
      <c r="E23" s="76" t="s">
        <v>110</v>
      </c>
      <c r="F23" s="76" t="s">
        <v>6</v>
      </c>
      <c r="G23" s="76" t="s">
        <v>2</v>
      </c>
      <c r="H23" s="76" t="s">
        <v>135</v>
      </c>
    </row>
  </sheetData>
  <mergeCells count="1">
    <mergeCell ref="A1:B1"/>
  </mergeCells>
  <hyperlinks>
    <hyperlink ref="A1" location="Címlap!A20" display="Tartalomjegyzék" xr:uid="{BF743807-D6B1-4A37-AFAF-55AA815E410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86BCC-F43B-4F90-B2BF-217181CFFE74}">
  <sheetPr codeName="Munka4">
    <tabColor theme="8" tint="0.59999389629810485"/>
  </sheetPr>
  <dimension ref="A1:T8"/>
  <sheetViews>
    <sheetView showGridLines="0" workbookViewId="0">
      <selection activeCell="H28" sqref="H28"/>
    </sheetView>
  </sheetViews>
  <sheetFormatPr defaultRowHeight="14.15" x14ac:dyDescent="0.25"/>
  <cols>
    <col min="2" max="2" width="9.625" customWidth="1"/>
    <col min="3" max="3" width="33.25" customWidth="1"/>
    <col min="4" max="4" width="44.125" customWidth="1"/>
    <col min="5" max="5" width="33.25" customWidth="1"/>
    <col min="6" max="7" width="19.875" customWidth="1"/>
    <col min="8" max="8" width="45.25" customWidth="1"/>
  </cols>
  <sheetData>
    <row r="1" spans="1:20" ht="15.5" x14ac:dyDescent="0.25">
      <c r="A1" s="94" t="s">
        <v>900</v>
      </c>
      <c r="B1" s="9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4" spans="1:20" ht="16" thickBot="1" x14ac:dyDescent="0.3">
      <c r="B4" s="22"/>
      <c r="C4" s="22"/>
      <c r="D4" s="22"/>
      <c r="E4" s="22"/>
      <c r="F4" s="22"/>
      <c r="G4" s="22"/>
      <c r="H4" s="22"/>
    </row>
    <row r="5" spans="1:20" ht="32.299999999999997" thickTop="1" thickBot="1" x14ac:dyDescent="0.3">
      <c r="B5" s="77" t="s">
        <v>669</v>
      </c>
      <c r="C5" s="77" t="s">
        <v>18</v>
      </c>
      <c r="D5" s="77" t="s">
        <v>668</v>
      </c>
      <c r="E5" s="77" t="s">
        <v>19</v>
      </c>
      <c r="F5" s="77" t="s">
        <v>20</v>
      </c>
      <c r="G5" s="77" t="s">
        <v>670</v>
      </c>
      <c r="H5" s="77" t="s">
        <v>22</v>
      </c>
    </row>
    <row r="6" spans="1:20" ht="63.1" customHeight="1" thickTop="1" x14ac:dyDescent="0.25">
      <c r="B6" s="75" t="s">
        <v>139</v>
      </c>
      <c r="C6" s="74" t="s">
        <v>469</v>
      </c>
      <c r="D6" s="74" t="s">
        <v>470</v>
      </c>
      <c r="E6" s="74" t="s">
        <v>646</v>
      </c>
      <c r="F6" s="74" t="s">
        <v>31</v>
      </c>
      <c r="G6" s="74" t="s">
        <v>2</v>
      </c>
      <c r="H6" s="74" t="s">
        <v>138</v>
      </c>
    </row>
    <row r="7" spans="1:20" ht="63.1" customHeight="1" x14ac:dyDescent="0.25">
      <c r="B7" s="75" t="s">
        <v>141</v>
      </c>
      <c r="C7" s="76" t="s">
        <v>471</v>
      </c>
      <c r="D7" s="76" t="s">
        <v>472</v>
      </c>
      <c r="E7" s="76" t="s">
        <v>27</v>
      </c>
      <c r="F7" s="76" t="s">
        <v>6</v>
      </c>
      <c r="G7" s="76" t="s">
        <v>21</v>
      </c>
      <c r="H7" s="76" t="s">
        <v>140</v>
      </c>
    </row>
    <row r="8" spans="1:20" ht="73.55" customHeight="1" x14ac:dyDescent="0.25">
      <c r="B8" s="75" t="s">
        <v>143</v>
      </c>
      <c r="C8" s="76" t="s">
        <v>475</v>
      </c>
      <c r="D8" s="76" t="s">
        <v>476</v>
      </c>
      <c r="E8" s="76" t="s">
        <v>144</v>
      </c>
      <c r="F8" s="76" t="s">
        <v>6</v>
      </c>
      <c r="G8" s="76" t="s">
        <v>730</v>
      </c>
      <c r="H8" s="76" t="s">
        <v>145</v>
      </c>
    </row>
  </sheetData>
  <mergeCells count="1">
    <mergeCell ref="A1:B1"/>
  </mergeCells>
  <hyperlinks>
    <hyperlink ref="A1" location="Címlap!A20" display="Tartalomjegyzék" xr:uid="{D70BA002-3C3C-4360-B46A-AEFAF2CD8337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8C1DA-2A08-4EE6-B275-1BDA2AB6E0ED}">
  <sheetPr codeName="Munka5">
    <tabColor theme="8" tint="0.59999389629810485"/>
  </sheetPr>
  <dimension ref="A1:T9"/>
  <sheetViews>
    <sheetView showGridLines="0" workbookViewId="0">
      <selection activeCell="H2" sqref="H2"/>
    </sheetView>
  </sheetViews>
  <sheetFormatPr defaultRowHeight="14.15" x14ac:dyDescent="0.25"/>
  <cols>
    <col min="2" max="2" width="9.625" customWidth="1"/>
    <col min="3" max="3" width="33.25" customWidth="1"/>
    <col min="4" max="4" width="44.125" customWidth="1"/>
    <col min="5" max="5" width="33.25" customWidth="1"/>
    <col min="6" max="7" width="19.875" customWidth="1"/>
    <col min="8" max="8" width="45.25" customWidth="1"/>
  </cols>
  <sheetData>
    <row r="1" spans="1:20" ht="15.5" x14ac:dyDescent="0.25">
      <c r="A1" s="94" t="s">
        <v>900</v>
      </c>
      <c r="B1" s="9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4" spans="1:20" ht="16" thickBot="1" x14ac:dyDescent="0.3">
      <c r="B4" s="22"/>
      <c r="C4" s="22"/>
      <c r="D4" s="22"/>
      <c r="E4" s="22"/>
      <c r="F4" s="22"/>
      <c r="G4" s="22"/>
      <c r="H4" s="22"/>
    </row>
    <row r="5" spans="1:20" ht="32.299999999999997" thickTop="1" thickBot="1" x14ac:dyDescent="0.3">
      <c r="B5" s="65" t="s">
        <v>669</v>
      </c>
      <c r="C5" s="65" t="s">
        <v>18</v>
      </c>
      <c r="D5" s="65" t="s">
        <v>668</v>
      </c>
      <c r="E5" s="65" t="s">
        <v>19</v>
      </c>
      <c r="F5" s="65" t="s">
        <v>20</v>
      </c>
      <c r="G5" s="65" t="s">
        <v>670</v>
      </c>
      <c r="H5" s="65" t="s">
        <v>22</v>
      </c>
    </row>
    <row r="6" spans="1:20" ht="67.5" customHeight="1" thickTop="1" x14ac:dyDescent="0.25">
      <c r="B6" s="73" t="s">
        <v>791</v>
      </c>
      <c r="C6" s="74" t="s">
        <v>477</v>
      </c>
      <c r="D6" s="74" t="s">
        <v>647</v>
      </c>
      <c r="E6" s="78" t="s">
        <v>148</v>
      </c>
      <c r="F6" s="74" t="s">
        <v>6</v>
      </c>
      <c r="G6" s="74" t="s">
        <v>149</v>
      </c>
      <c r="H6" s="74" t="s">
        <v>150</v>
      </c>
    </row>
    <row r="7" spans="1:20" ht="74.2" customHeight="1" x14ac:dyDescent="0.25">
      <c r="B7" s="73" t="s">
        <v>151</v>
      </c>
      <c r="C7" s="74" t="s">
        <v>1030</v>
      </c>
      <c r="D7" s="74" t="s">
        <v>1031</v>
      </c>
      <c r="E7" s="83" t="s">
        <v>1032</v>
      </c>
      <c r="F7" s="74" t="s">
        <v>31</v>
      </c>
      <c r="G7" s="74" t="s">
        <v>2</v>
      </c>
      <c r="H7" s="74" t="s">
        <v>1033</v>
      </c>
    </row>
    <row r="8" spans="1:20" ht="90" customHeight="1" x14ac:dyDescent="0.25">
      <c r="B8" s="75" t="s">
        <v>153</v>
      </c>
      <c r="C8" s="74" t="s">
        <v>478</v>
      </c>
      <c r="D8" s="74" t="s">
        <v>648</v>
      </c>
      <c r="E8" s="79" t="s">
        <v>888</v>
      </c>
      <c r="F8" s="74" t="s">
        <v>9</v>
      </c>
      <c r="G8" s="74" t="s">
        <v>2</v>
      </c>
      <c r="H8" s="74" t="s">
        <v>152</v>
      </c>
    </row>
    <row r="9" spans="1:20" ht="77.400000000000006" x14ac:dyDescent="0.25">
      <c r="B9" s="75" t="s">
        <v>794</v>
      </c>
      <c r="C9" s="76" t="s">
        <v>479</v>
      </c>
      <c r="D9" s="76" t="s">
        <v>649</v>
      </c>
      <c r="E9" s="76" t="s">
        <v>154</v>
      </c>
      <c r="F9" s="76" t="s">
        <v>733</v>
      </c>
      <c r="G9" s="76" t="s">
        <v>2</v>
      </c>
      <c r="H9" s="76" t="s">
        <v>155</v>
      </c>
    </row>
  </sheetData>
  <mergeCells count="1">
    <mergeCell ref="A1:B1"/>
  </mergeCells>
  <hyperlinks>
    <hyperlink ref="A1" location="Címlap!A20" display="Tartalomjegyzék" xr:uid="{AC7DE56C-3DF7-4DC9-A1E7-E8BFEB36395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7792D-40D3-4158-8F9B-1FB56C795C49}">
  <sheetPr codeName="Munka10">
    <tabColor theme="8" tint="0.59999389629810485"/>
  </sheetPr>
  <dimension ref="A1:T38"/>
  <sheetViews>
    <sheetView showGridLines="0" workbookViewId="0">
      <selection activeCell="H47" sqref="H47"/>
    </sheetView>
  </sheetViews>
  <sheetFormatPr defaultRowHeight="14.15" x14ac:dyDescent="0.25"/>
  <cols>
    <col min="2" max="2" width="9.625" customWidth="1"/>
    <col min="3" max="3" width="33.25" customWidth="1"/>
    <col min="4" max="4" width="44.125" customWidth="1"/>
    <col min="5" max="5" width="33.25" customWidth="1"/>
    <col min="6" max="7" width="19.875" customWidth="1"/>
    <col min="8" max="8" width="45.25" customWidth="1"/>
  </cols>
  <sheetData>
    <row r="1" spans="1:20" ht="15.5" x14ac:dyDescent="0.25">
      <c r="A1" s="94" t="s">
        <v>900</v>
      </c>
      <c r="B1" s="9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4" spans="1:20" ht="16" thickBot="1" x14ac:dyDescent="0.3">
      <c r="B4" s="22"/>
      <c r="C4" s="22"/>
      <c r="D4" s="22"/>
      <c r="E4" s="22"/>
      <c r="F4" s="22"/>
      <c r="G4" s="22"/>
      <c r="H4" s="22"/>
    </row>
    <row r="5" spans="1:20" ht="32.299999999999997" thickTop="1" thickBot="1" x14ac:dyDescent="0.3">
      <c r="B5" s="65" t="s">
        <v>669</v>
      </c>
      <c r="C5" s="65" t="s">
        <v>18</v>
      </c>
      <c r="D5" s="65" t="s">
        <v>668</v>
      </c>
      <c r="E5" s="65" t="s">
        <v>19</v>
      </c>
      <c r="F5" s="65" t="s">
        <v>20</v>
      </c>
      <c r="G5" s="65" t="s">
        <v>670</v>
      </c>
      <c r="H5" s="65" t="s">
        <v>22</v>
      </c>
    </row>
    <row r="6" spans="1:20" ht="59.25" customHeight="1" thickTop="1" x14ac:dyDescent="0.25">
      <c r="B6" s="75" t="s">
        <v>795</v>
      </c>
      <c r="C6" s="76" t="s">
        <v>480</v>
      </c>
      <c r="D6" s="76" t="s">
        <v>650</v>
      </c>
      <c r="E6" s="76" t="s">
        <v>158</v>
      </c>
      <c r="F6" s="76" t="s">
        <v>682</v>
      </c>
      <c r="G6" s="76" t="s">
        <v>2</v>
      </c>
      <c r="H6" s="76" t="s">
        <v>159</v>
      </c>
    </row>
    <row r="7" spans="1:20" ht="60.75" customHeight="1" x14ac:dyDescent="0.25">
      <c r="B7" s="75" t="s">
        <v>162</v>
      </c>
      <c r="C7" s="76" t="s">
        <v>481</v>
      </c>
      <c r="D7" s="76" t="s">
        <v>482</v>
      </c>
      <c r="E7" s="76" t="s">
        <v>158</v>
      </c>
      <c r="F7" s="76" t="s">
        <v>6</v>
      </c>
      <c r="G7" s="76" t="s">
        <v>2</v>
      </c>
      <c r="H7" s="76" t="s">
        <v>161</v>
      </c>
    </row>
    <row r="8" spans="1:20" ht="44.25" customHeight="1" x14ac:dyDescent="0.25">
      <c r="B8" s="75" t="s">
        <v>165</v>
      </c>
      <c r="C8" s="76" t="s">
        <v>483</v>
      </c>
      <c r="D8" s="76" t="s">
        <v>484</v>
      </c>
      <c r="E8" s="76" t="s">
        <v>163</v>
      </c>
      <c r="F8" s="76" t="s">
        <v>6</v>
      </c>
      <c r="G8" s="76" t="s">
        <v>2</v>
      </c>
      <c r="H8" s="76" t="s">
        <v>164</v>
      </c>
    </row>
    <row r="9" spans="1:20" ht="58.55" customHeight="1" x14ac:dyDescent="0.25">
      <c r="B9" s="75" t="s">
        <v>167</v>
      </c>
      <c r="C9" s="76" t="s">
        <v>485</v>
      </c>
      <c r="D9" s="76" t="s">
        <v>1003</v>
      </c>
      <c r="E9" s="76" t="s">
        <v>163</v>
      </c>
      <c r="F9" s="76" t="s">
        <v>6</v>
      </c>
      <c r="G9" s="76" t="s">
        <v>2</v>
      </c>
      <c r="H9" s="76" t="s">
        <v>166</v>
      </c>
    </row>
    <row r="10" spans="1:20" ht="44.25" customHeight="1" x14ac:dyDescent="0.25">
      <c r="B10" s="75" t="s">
        <v>169</v>
      </c>
      <c r="C10" s="76" t="s">
        <v>486</v>
      </c>
      <c r="D10" s="76" t="s">
        <v>487</v>
      </c>
      <c r="E10" s="76" t="s">
        <v>163</v>
      </c>
      <c r="F10" s="76" t="s">
        <v>6</v>
      </c>
      <c r="G10" s="76" t="s">
        <v>2</v>
      </c>
      <c r="H10" s="76" t="s">
        <v>168</v>
      </c>
    </row>
    <row r="11" spans="1:20" ht="80.25" customHeight="1" x14ac:dyDescent="0.25">
      <c r="B11" s="75" t="s">
        <v>171</v>
      </c>
      <c r="C11" s="76" t="s">
        <v>488</v>
      </c>
      <c r="D11" s="76" t="s">
        <v>489</v>
      </c>
      <c r="E11" s="76" t="s">
        <v>163</v>
      </c>
      <c r="F11" s="76" t="s">
        <v>6</v>
      </c>
      <c r="G11" s="76" t="s">
        <v>2</v>
      </c>
      <c r="H11" s="76" t="s">
        <v>170</v>
      </c>
    </row>
    <row r="12" spans="1:20" ht="60.05" customHeight="1" x14ac:dyDescent="0.25">
      <c r="B12" s="75" t="s">
        <v>173</v>
      </c>
      <c r="C12" s="76" t="s">
        <v>490</v>
      </c>
      <c r="D12" s="76" t="s">
        <v>491</v>
      </c>
      <c r="E12" s="76" t="s">
        <v>163</v>
      </c>
      <c r="F12" s="76" t="s">
        <v>6</v>
      </c>
      <c r="G12" s="76" t="s">
        <v>2</v>
      </c>
      <c r="H12" s="76" t="s">
        <v>172</v>
      </c>
    </row>
    <row r="13" spans="1:20" ht="65.3" customHeight="1" x14ac:dyDescent="0.25">
      <c r="B13" s="75" t="s">
        <v>176</v>
      </c>
      <c r="C13" s="76" t="s">
        <v>492</v>
      </c>
      <c r="D13" s="76" t="s">
        <v>493</v>
      </c>
      <c r="E13" s="76" t="s">
        <v>174</v>
      </c>
      <c r="F13" s="76" t="s">
        <v>6</v>
      </c>
      <c r="G13" s="76" t="s">
        <v>2</v>
      </c>
      <c r="H13" s="76" t="s">
        <v>175</v>
      </c>
    </row>
    <row r="14" spans="1:20" ht="54.7" customHeight="1" x14ac:dyDescent="0.25">
      <c r="B14" s="75" t="s">
        <v>178</v>
      </c>
      <c r="C14" s="76" t="s">
        <v>1004</v>
      </c>
      <c r="D14" s="76" t="s">
        <v>1005</v>
      </c>
      <c r="E14" s="76" t="s">
        <v>163</v>
      </c>
      <c r="F14" s="76" t="s">
        <v>6</v>
      </c>
      <c r="G14" s="76" t="s">
        <v>2</v>
      </c>
      <c r="H14" s="76" t="s">
        <v>177</v>
      </c>
    </row>
    <row r="15" spans="1:20" ht="45.8" customHeight="1" x14ac:dyDescent="0.25">
      <c r="B15" s="75" t="s">
        <v>181</v>
      </c>
      <c r="C15" s="76" t="s">
        <v>494</v>
      </c>
      <c r="D15" s="76" t="s">
        <v>495</v>
      </c>
      <c r="E15" s="76" t="s">
        <v>163</v>
      </c>
      <c r="F15" s="76" t="s">
        <v>179</v>
      </c>
      <c r="G15" s="76" t="s">
        <v>2</v>
      </c>
      <c r="H15" s="76" t="s">
        <v>180</v>
      </c>
    </row>
    <row r="16" spans="1:20" ht="78.05" customHeight="1" x14ac:dyDescent="0.25">
      <c r="B16" s="75" t="s">
        <v>183</v>
      </c>
      <c r="C16" s="76" t="s">
        <v>496</v>
      </c>
      <c r="D16" s="76" t="s">
        <v>497</v>
      </c>
      <c r="E16" s="76" t="s">
        <v>163</v>
      </c>
      <c r="F16" s="76" t="s">
        <v>6</v>
      </c>
      <c r="G16" s="76" t="s">
        <v>2</v>
      </c>
      <c r="H16" s="76" t="s">
        <v>182</v>
      </c>
    </row>
    <row r="17" spans="2:8" ht="61.6" customHeight="1" x14ac:dyDescent="0.25">
      <c r="B17" s="75" t="s">
        <v>184</v>
      </c>
      <c r="C17" s="76" t="s">
        <v>498</v>
      </c>
      <c r="D17" s="76" t="s">
        <v>499</v>
      </c>
      <c r="E17" s="76" t="s">
        <v>163</v>
      </c>
      <c r="F17" s="76" t="s">
        <v>6</v>
      </c>
      <c r="G17" s="76" t="s">
        <v>2</v>
      </c>
      <c r="H17" s="76" t="s">
        <v>1006</v>
      </c>
    </row>
    <row r="18" spans="2:8" ht="46.45" x14ac:dyDescent="0.25">
      <c r="B18" s="75" t="s">
        <v>186</v>
      </c>
      <c r="C18" s="76" t="s">
        <v>500</v>
      </c>
      <c r="D18" s="76" t="s">
        <v>501</v>
      </c>
      <c r="E18" s="76" t="s">
        <v>163</v>
      </c>
      <c r="F18" s="76" t="s">
        <v>6</v>
      </c>
      <c r="G18" s="76" t="s">
        <v>2</v>
      </c>
      <c r="H18" s="76" t="s">
        <v>185</v>
      </c>
    </row>
    <row r="19" spans="2:8" ht="41.25" customHeight="1" x14ac:dyDescent="0.25">
      <c r="B19" s="75" t="s">
        <v>189</v>
      </c>
      <c r="C19" s="76" t="s">
        <v>502</v>
      </c>
      <c r="D19" s="76" t="s">
        <v>1021</v>
      </c>
      <c r="E19" s="76" t="s">
        <v>163</v>
      </c>
      <c r="F19" s="76" t="s">
        <v>680</v>
      </c>
      <c r="G19" s="76" t="s">
        <v>2</v>
      </c>
      <c r="H19" s="76" t="s">
        <v>188</v>
      </c>
    </row>
    <row r="20" spans="2:8" ht="43.6" customHeight="1" x14ac:dyDescent="0.25">
      <c r="B20" s="75" t="s">
        <v>191</v>
      </c>
      <c r="C20" s="76" t="s">
        <v>503</v>
      </c>
      <c r="D20" s="76" t="s">
        <v>504</v>
      </c>
      <c r="E20" s="76" t="s">
        <v>163</v>
      </c>
      <c r="F20" s="76" t="s">
        <v>680</v>
      </c>
      <c r="G20" s="76" t="s">
        <v>2</v>
      </c>
      <c r="H20" s="76" t="s">
        <v>190</v>
      </c>
    </row>
    <row r="21" spans="2:8" ht="43.6" customHeight="1" x14ac:dyDescent="0.25">
      <c r="B21" s="75" t="s">
        <v>193</v>
      </c>
      <c r="C21" s="76" t="s">
        <v>505</v>
      </c>
      <c r="D21" s="76" t="s">
        <v>506</v>
      </c>
      <c r="E21" s="76" t="s">
        <v>163</v>
      </c>
      <c r="F21" s="76" t="s">
        <v>6</v>
      </c>
      <c r="G21" s="76" t="s">
        <v>2</v>
      </c>
      <c r="H21" s="76" t="s">
        <v>192</v>
      </c>
    </row>
    <row r="22" spans="2:8" ht="57.05" customHeight="1" x14ac:dyDescent="0.25">
      <c r="B22" s="75" t="s">
        <v>197</v>
      </c>
      <c r="C22" s="76" t="s">
        <v>507</v>
      </c>
      <c r="D22" s="76" t="s">
        <v>651</v>
      </c>
      <c r="E22" s="76" t="s">
        <v>163</v>
      </c>
      <c r="F22" s="76" t="s">
        <v>194</v>
      </c>
      <c r="G22" s="76" t="s">
        <v>195</v>
      </c>
      <c r="H22" s="76" t="s">
        <v>196</v>
      </c>
    </row>
    <row r="23" spans="2:8" ht="55.55" customHeight="1" x14ac:dyDescent="0.25">
      <c r="B23" s="75" t="s">
        <v>199</v>
      </c>
      <c r="C23" s="76" t="s">
        <v>508</v>
      </c>
      <c r="D23" s="76" t="s">
        <v>509</v>
      </c>
      <c r="E23" s="76" t="s">
        <v>163</v>
      </c>
      <c r="F23" s="76" t="s">
        <v>194</v>
      </c>
      <c r="G23" s="76" t="s">
        <v>195</v>
      </c>
      <c r="H23" s="76" t="s">
        <v>198</v>
      </c>
    </row>
    <row r="24" spans="2:8" ht="54.7" customHeight="1" x14ac:dyDescent="0.25">
      <c r="B24" s="75" t="s">
        <v>200</v>
      </c>
      <c r="C24" s="76" t="s">
        <v>510</v>
      </c>
      <c r="D24" s="76" t="s">
        <v>511</v>
      </c>
      <c r="E24" s="76" t="s">
        <v>163</v>
      </c>
      <c r="F24" s="76" t="s">
        <v>194</v>
      </c>
      <c r="G24" s="76" t="s">
        <v>195</v>
      </c>
      <c r="H24" s="76" t="s">
        <v>198</v>
      </c>
    </row>
    <row r="25" spans="2:8" ht="60.75" customHeight="1" x14ac:dyDescent="0.25">
      <c r="B25" s="75" t="s">
        <v>202</v>
      </c>
      <c r="C25" s="76" t="s">
        <v>512</v>
      </c>
      <c r="D25" s="76" t="s">
        <v>513</v>
      </c>
      <c r="E25" s="76" t="s">
        <v>163</v>
      </c>
      <c r="F25" s="76" t="s">
        <v>6</v>
      </c>
      <c r="G25" s="76" t="s">
        <v>2</v>
      </c>
      <c r="H25" s="76" t="s">
        <v>201</v>
      </c>
    </row>
    <row r="26" spans="2:8" ht="72.7" customHeight="1" x14ac:dyDescent="0.25">
      <c r="B26" s="75" t="s">
        <v>204</v>
      </c>
      <c r="C26" s="76" t="s">
        <v>514</v>
      </c>
      <c r="D26" s="76" t="s">
        <v>515</v>
      </c>
      <c r="E26" s="76" t="s">
        <v>163</v>
      </c>
      <c r="F26" s="76" t="s">
        <v>6</v>
      </c>
      <c r="G26" s="76" t="s">
        <v>2</v>
      </c>
      <c r="H26" s="76" t="s">
        <v>203</v>
      </c>
    </row>
    <row r="27" spans="2:8" ht="78.75" customHeight="1" x14ac:dyDescent="0.25">
      <c r="B27" s="75" t="s">
        <v>206</v>
      </c>
      <c r="C27" s="76" t="s">
        <v>516</v>
      </c>
      <c r="D27" s="76" t="s">
        <v>517</v>
      </c>
      <c r="E27" s="76" t="s">
        <v>163</v>
      </c>
      <c r="F27" s="76" t="s">
        <v>6</v>
      </c>
      <c r="G27" s="76" t="s">
        <v>2</v>
      </c>
      <c r="H27" s="76" t="s">
        <v>205</v>
      </c>
    </row>
    <row r="28" spans="2:8" ht="61.6" customHeight="1" x14ac:dyDescent="0.25">
      <c r="B28" s="75" t="s">
        <v>208</v>
      </c>
      <c r="C28" s="76" t="s">
        <v>518</v>
      </c>
      <c r="D28" s="76" t="s">
        <v>519</v>
      </c>
      <c r="E28" s="76" t="s">
        <v>163</v>
      </c>
      <c r="F28" s="76" t="s">
        <v>6</v>
      </c>
      <c r="G28" s="76" t="s">
        <v>2</v>
      </c>
      <c r="H28" s="76" t="s">
        <v>207</v>
      </c>
    </row>
    <row r="29" spans="2:8" ht="46.45" customHeight="1" x14ac:dyDescent="0.25">
      <c r="B29" s="75" t="s">
        <v>210</v>
      </c>
      <c r="C29" s="76" t="s">
        <v>520</v>
      </c>
      <c r="D29" s="76" t="s">
        <v>521</v>
      </c>
      <c r="E29" s="76" t="s">
        <v>163</v>
      </c>
      <c r="F29" s="76" t="s">
        <v>55</v>
      </c>
      <c r="G29" s="76" t="s">
        <v>2</v>
      </c>
      <c r="H29" s="76" t="s">
        <v>209</v>
      </c>
    </row>
    <row r="30" spans="2:8" ht="40.549999999999997" customHeight="1" x14ac:dyDescent="0.25">
      <c r="B30" s="75" t="s">
        <v>214</v>
      </c>
      <c r="C30" s="76" t="s">
        <v>522</v>
      </c>
      <c r="D30" s="76" t="s">
        <v>523</v>
      </c>
      <c r="E30" s="76" t="s">
        <v>211</v>
      </c>
      <c r="F30" s="76" t="s">
        <v>212</v>
      </c>
      <c r="G30" s="76" t="s">
        <v>2</v>
      </c>
      <c r="H30" s="76" t="s">
        <v>213</v>
      </c>
    </row>
    <row r="31" spans="2:8" ht="41.25" customHeight="1" x14ac:dyDescent="0.25">
      <c r="B31" s="75" t="s">
        <v>217</v>
      </c>
      <c r="C31" s="76" t="s">
        <v>524</v>
      </c>
      <c r="D31" s="76" t="s">
        <v>525</v>
      </c>
      <c r="E31" s="76" t="s">
        <v>215</v>
      </c>
      <c r="F31" s="76" t="s">
        <v>9</v>
      </c>
      <c r="G31" s="76" t="s">
        <v>2</v>
      </c>
      <c r="H31" s="76" t="s">
        <v>216</v>
      </c>
    </row>
    <row r="32" spans="2:8" ht="61.6" customHeight="1" x14ac:dyDescent="0.25">
      <c r="B32" s="75" t="s">
        <v>219</v>
      </c>
      <c r="C32" s="76" t="s">
        <v>526</v>
      </c>
      <c r="D32" s="76" t="s">
        <v>527</v>
      </c>
      <c r="E32" s="76" t="s">
        <v>163</v>
      </c>
      <c r="F32" s="76" t="s">
        <v>6</v>
      </c>
      <c r="G32" s="76" t="s">
        <v>21</v>
      </c>
      <c r="H32" s="76" t="s">
        <v>218</v>
      </c>
    </row>
    <row r="33" spans="2:8" ht="44.25" customHeight="1" x14ac:dyDescent="0.25">
      <c r="B33" s="75" t="s">
        <v>221</v>
      </c>
      <c r="C33" s="76" t="s">
        <v>528</v>
      </c>
      <c r="D33" s="76" t="s">
        <v>1008</v>
      </c>
      <c r="E33" s="76" t="s">
        <v>163</v>
      </c>
      <c r="F33" s="76" t="s">
        <v>6</v>
      </c>
      <c r="G33" s="76" t="s">
        <v>21</v>
      </c>
      <c r="H33" s="76" t="s">
        <v>220</v>
      </c>
    </row>
    <row r="34" spans="2:8" ht="60.05" customHeight="1" x14ac:dyDescent="0.25">
      <c r="B34" s="75" t="s">
        <v>225</v>
      </c>
      <c r="C34" s="76" t="s">
        <v>529</v>
      </c>
      <c r="D34" s="76" t="s">
        <v>530</v>
      </c>
      <c r="E34" s="76" t="s">
        <v>222</v>
      </c>
      <c r="F34" s="76" t="s">
        <v>6</v>
      </c>
      <c r="G34" s="76" t="s">
        <v>223</v>
      </c>
      <c r="H34" s="76" t="s">
        <v>224</v>
      </c>
    </row>
    <row r="35" spans="2:8" ht="45.1" customHeight="1" x14ac:dyDescent="0.25">
      <c r="B35" s="75" t="s">
        <v>227</v>
      </c>
      <c r="C35" s="76" t="s">
        <v>531</v>
      </c>
      <c r="D35" s="76" t="s">
        <v>532</v>
      </c>
      <c r="E35" s="76" t="s">
        <v>163</v>
      </c>
      <c r="F35" s="76" t="s">
        <v>6</v>
      </c>
      <c r="G35" s="76" t="s">
        <v>21</v>
      </c>
      <c r="H35" s="76" t="s">
        <v>226</v>
      </c>
    </row>
    <row r="36" spans="2:8" ht="45.1" customHeight="1" x14ac:dyDescent="0.25">
      <c r="B36" s="75" t="s">
        <v>229</v>
      </c>
      <c r="C36" s="76" t="s">
        <v>533</v>
      </c>
      <c r="D36" s="76" t="s">
        <v>532</v>
      </c>
      <c r="E36" s="76" t="s">
        <v>163</v>
      </c>
      <c r="F36" s="76" t="s">
        <v>6</v>
      </c>
      <c r="G36" s="76" t="s">
        <v>21</v>
      </c>
      <c r="H36" s="76" t="s">
        <v>228</v>
      </c>
    </row>
    <row r="37" spans="2:8" ht="60.05" customHeight="1" x14ac:dyDescent="0.25">
      <c r="B37" s="75" t="s">
        <v>232</v>
      </c>
      <c r="C37" s="76" t="s">
        <v>534</v>
      </c>
      <c r="D37" s="76" t="s">
        <v>535</v>
      </c>
      <c r="E37" s="76" t="s">
        <v>230</v>
      </c>
      <c r="F37" s="76" t="s">
        <v>6</v>
      </c>
      <c r="G37" s="76" t="s">
        <v>21</v>
      </c>
      <c r="H37" s="76" t="s">
        <v>231</v>
      </c>
    </row>
    <row r="38" spans="2:8" ht="65.3" customHeight="1" x14ac:dyDescent="0.25">
      <c r="B38" s="75" t="s">
        <v>827</v>
      </c>
      <c r="C38" s="76" t="s">
        <v>536</v>
      </c>
      <c r="D38" s="76" t="s">
        <v>1010</v>
      </c>
      <c r="E38" s="76" t="s">
        <v>163</v>
      </c>
      <c r="F38" s="76" t="s">
        <v>6</v>
      </c>
      <c r="G38" s="76" t="s">
        <v>21</v>
      </c>
      <c r="H38" s="76" t="s">
        <v>233</v>
      </c>
    </row>
  </sheetData>
  <mergeCells count="1">
    <mergeCell ref="A1:B1"/>
  </mergeCells>
  <hyperlinks>
    <hyperlink ref="A1" location="Címlap!A20" display="Tartalomjegyzék" xr:uid="{EFB8CBFC-8394-4379-9D8A-6B0B71120099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CAAD7-0790-4EF9-8649-D06C9934C778}">
  <sheetPr codeName="Munka11">
    <tabColor theme="8" tint="0.59999389629810485"/>
  </sheetPr>
  <dimension ref="A1:T67"/>
  <sheetViews>
    <sheetView showGridLines="0" workbookViewId="0">
      <selection activeCell="H14" sqref="H14"/>
    </sheetView>
  </sheetViews>
  <sheetFormatPr defaultRowHeight="14.15" x14ac:dyDescent="0.25"/>
  <cols>
    <col min="2" max="2" width="9.625" customWidth="1"/>
    <col min="3" max="3" width="33.25" customWidth="1"/>
    <col min="4" max="4" width="44.125" customWidth="1"/>
    <col min="5" max="5" width="33.25" customWidth="1"/>
    <col min="6" max="7" width="19.875" customWidth="1"/>
    <col min="8" max="8" width="45.25" customWidth="1"/>
  </cols>
  <sheetData>
    <row r="1" spans="1:20" ht="15.5" x14ac:dyDescent="0.25">
      <c r="A1" s="94" t="s">
        <v>900</v>
      </c>
      <c r="B1" s="9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4" spans="1:20" ht="16" thickBot="1" x14ac:dyDescent="0.3">
      <c r="B4" s="22"/>
      <c r="C4" s="22"/>
      <c r="D4" s="22"/>
      <c r="E4" s="22"/>
      <c r="F4" s="22"/>
      <c r="G4" s="22"/>
      <c r="H4" s="22"/>
    </row>
    <row r="5" spans="1:20" ht="32.299999999999997" thickTop="1" thickBot="1" x14ac:dyDescent="0.3">
      <c r="B5" s="65" t="s">
        <v>669</v>
      </c>
      <c r="C5" s="65" t="s">
        <v>18</v>
      </c>
      <c r="D5" s="65" t="s">
        <v>668</v>
      </c>
      <c r="E5" s="65" t="s">
        <v>19</v>
      </c>
      <c r="F5" s="65" t="s">
        <v>20</v>
      </c>
      <c r="G5" s="65" t="s">
        <v>670</v>
      </c>
      <c r="H5" s="65" t="s">
        <v>22</v>
      </c>
    </row>
    <row r="6" spans="1:20" ht="39.700000000000003" customHeight="1" thickTop="1" x14ac:dyDescent="0.25">
      <c r="B6" s="75" t="s">
        <v>828</v>
      </c>
      <c r="C6" s="76" t="s">
        <v>537</v>
      </c>
      <c r="D6" s="76" t="s">
        <v>538</v>
      </c>
      <c r="E6" s="76" t="s">
        <v>236</v>
      </c>
      <c r="F6" s="76" t="s">
        <v>6</v>
      </c>
      <c r="G6" s="76" t="s">
        <v>2</v>
      </c>
      <c r="H6" s="76" t="s">
        <v>237</v>
      </c>
    </row>
    <row r="7" spans="1:20" ht="53.5" customHeight="1" x14ac:dyDescent="0.25">
      <c r="B7" s="75" t="s">
        <v>241</v>
      </c>
      <c r="C7" s="76" t="s">
        <v>539</v>
      </c>
      <c r="D7" s="76" t="s">
        <v>1011</v>
      </c>
      <c r="E7" s="76" t="s">
        <v>239</v>
      </c>
      <c r="F7" s="76" t="s">
        <v>6</v>
      </c>
      <c r="G7" s="76" t="s">
        <v>2</v>
      </c>
      <c r="H7" s="76" t="s">
        <v>240</v>
      </c>
    </row>
    <row r="8" spans="1:20" ht="46.45" customHeight="1" x14ac:dyDescent="0.25">
      <c r="B8" s="75" t="s">
        <v>243</v>
      </c>
      <c r="C8" s="76" t="s">
        <v>540</v>
      </c>
      <c r="D8" s="76" t="s">
        <v>1012</v>
      </c>
      <c r="E8" s="76" t="s">
        <v>239</v>
      </c>
      <c r="F8" s="76" t="s">
        <v>6</v>
      </c>
      <c r="G8" s="76" t="s">
        <v>2</v>
      </c>
      <c r="H8" s="76" t="s">
        <v>242</v>
      </c>
    </row>
    <row r="9" spans="1:20" ht="45.8" customHeight="1" x14ac:dyDescent="0.25">
      <c r="B9" s="75" t="s">
        <v>246</v>
      </c>
      <c r="C9" s="76" t="s">
        <v>541</v>
      </c>
      <c r="D9" s="76" t="s">
        <v>542</v>
      </c>
      <c r="E9" s="76" t="s">
        <v>244</v>
      </c>
      <c r="F9" s="76" t="s">
        <v>6</v>
      </c>
      <c r="G9" s="76" t="s">
        <v>2</v>
      </c>
      <c r="H9" s="76" t="s">
        <v>245</v>
      </c>
    </row>
    <row r="10" spans="1:20" ht="60.75" customHeight="1" x14ac:dyDescent="0.25">
      <c r="B10" s="75" t="s">
        <v>249</v>
      </c>
      <c r="C10" s="76" t="s">
        <v>543</v>
      </c>
      <c r="D10" s="76" t="s">
        <v>544</v>
      </c>
      <c r="E10" s="76" t="s">
        <v>247</v>
      </c>
      <c r="F10" s="76" t="s">
        <v>6</v>
      </c>
      <c r="G10" s="76" t="s">
        <v>2</v>
      </c>
      <c r="H10" s="76" t="s">
        <v>248</v>
      </c>
    </row>
    <row r="11" spans="1:20" ht="70.5" customHeight="1" x14ac:dyDescent="0.25">
      <c r="B11" s="75" t="s">
        <v>251</v>
      </c>
      <c r="C11" s="76" t="s">
        <v>545</v>
      </c>
      <c r="D11" s="76" t="s">
        <v>1013</v>
      </c>
      <c r="E11" s="76" t="s">
        <v>239</v>
      </c>
      <c r="F11" s="76" t="s">
        <v>6</v>
      </c>
      <c r="G11" s="76" t="s">
        <v>2</v>
      </c>
      <c r="H11" s="76" t="s">
        <v>250</v>
      </c>
    </row>
    <row r="12" spans="1:20" ht="46.45" customHeight="1" x14ac:dyDescent="0.25">
      <c r="B12" s="75" t="s">
        <v>254</v>
      </c>
      <c r="C12" s="76" t="s">
        <v>546</v>
      </c>
      <c r="D12" s="76" t="s">
        <v>547</v>
      </c>
      <c r="E12" s="76" t="s">
        <v>239</v>
      </c>
      <c r="F12" s="76" t="s">
        <v>252</v>
      </c>
      <c r="G12" s="76" t="s">
        <v>2</v>
      </c>
      <c r="H12" s="76" t="s">
        <v>253</v>
      </c>
    </row>
    <row r="13" spans="1:20" ht="62.25" customHeight="1" x14ac:dyDescent="0.25">
      <c r="B13" s="75" t="s">
        <v>256</v>
      </c>
      <c r="C13" s="76" t="s">
        <v>548</v>
      </c>
      <c r="D13" s="76" t="s">
        <v>549</v>
      </c>
      <c r="E13" s="76" t="s">
        <v>255</v>
      </c>
      <c r="F13" s="76" t="s">
        <v>6</v>
      </c>
      <c r="G13" s="76" t="s">
        <v>2</v>
      </c>
      <c r="H13" s="76" t="s">
        <v>1039</v>
      </c>
    </row>
    <row r="14" spans="1:20" ht="61.95" x14ac:dyDescent="0.25">
      <c r="B14" s="75" t="s">
        <v>258</v>
      </c>
      <c r="C14" s="76" t="s">
        <v>550</v>
      </c>
      <c r="D14" s="76" t="s">
        <v>654</v>
      </c>
      <c r="E14" s="76" t="s">
        <v>239</v>
      </c>
      <c r="F14" s="76" t="s">
        <v>6</v>
      </c>
      <c r="G14" s="76" t="s">
        <v>732</v>
      </c>
      <c r="H14" s="76" t="s">
        <v>257</v>
      </c>
    </row>
    <row r="15" spans="1:20" ht="63.8" customHeight="1" x14ac:dyDescent="0.25">
      <c r="B15" s="75" t="s">
        <v>261</v>
      </c>
      <c r="C15" s="76" t="s">
        <v>551</v>
      </c>
      <c r="D15" s="76" t="s">
        <v>653</v>
      </c>
      <c r="E15" s="76" t="s">
        <v>247</v>
      </c>
      <c r="F15" s="76" t="s">
        <v>9</v>
      </c>
      <c r="G15" s="76" t="s">
        <v>259</v>
      </c>
      <c r="H15" s="76" t="s">
        <v>260</v>
      </c>
    </row>
    <row r="16" spans="1:20" ht="45.8" customHeight="1" x14ac:dyDescent="0.25">
      <c r="B16" s="75" t="s">
        <v>263</v>
      </c>
      <c r="C16" s="76" t="s">
        <v>552</v>
      </c>
      <c r="D16" s="76" t="s">
        <v>652</v>
      </c>
      <c r="E16" s="76" t="s">
        <v>247</v>
      </c>
      <c r="F16" s="76" t="s">
        <v>9</v>
      </c>
      <c r="G16" s="76" t="s">
        <v>2</v>
      </c>
      <c r="H16" s="76" t="s">
        <v>262</v>
      </c>
    </row>
    <row r="17" spans="2:8" ht="59.25" customHeight="1" x14ac:dyDescent="0.25">
      <c r="B17" s="75" t="s">
        <v>265</v>
      </c>
      <c r="C17" s="76" t="s">
        <v>553</v>
      </c>
      <c r="D17" s="76" t="s">
        <v>554</v>
      </c>
      <c r="E17" s="76" t="s">
        <v>247</v>
      </c>
      <c r="F17" s="76" t="s">
        <v>9</v>
      </c>
      <c r="G17" s="76" t="s">
        <v>2</v>
      </c>
      <c r="H17" s="76" t="s">
        <v>264</v>
      </c>
    </row>
    <row r="18" spans="2:8" ht="46.45" customHeight="1" x14ac:dyDescent="0.25">
      <c r="B18" s="75" t="s">
        <v>268</v>
      </c>
      <c r="C18" s="76" t="s">
        <v>555</v>
      </c>
      <c r="D18" s="76" t="s">
        <v>556</v>
      </c>
      <c r="E18" s="76" t="s">
        <v>266</v>
      </c>
      <c r="F18" s="76" t="s">
        <v>683</v>
      </c>
      <c r="G18" s="76" t="s">
        <v>2</v>
      </c>
      <c r="H18" s="76" t="s">
        <v>267</v>
      </c>
    </row>
    <row r="19" spans="2:8" ht="47.3" customHeight="1" x14ac:dyDescent="0.25">
      <c r="B19" s="75" t="s">
        <v>271</v>
      </c>
      <c r="C19" s="76" t="s">
        <v>557</v>
      </c>
      <c r="D19" s="76" t="s">
        <v>558</v>
      </c>
      <c r="E19" s="76" t="s">
        <v>269</v>
      </c>
      <c r="F19" s="76" t="s">
        <v>6</v>
      </c>
      <c r="G19" s="76" t="s">
        <v>2</v>
      </c>
      <c r="H19" s="76" t="s">
        <v>270</v>
      </c>
    </row>
    <row r="20" spans="2:8" ht="77.400000000000006" x14ac:dyDescent="0.25">
      <c r="B20" s="75" t="s">
        <v>272</v>
      </c>
      <c r="C20" s="76" t="s">
        <v>559</v>
      </c>
      <c r="D20" s="76" t="s">
        <v>560</v>
      </c>
      <c r="E20" s="76" t="s">
        <v>269</v>
      </c>
      <c r="F20" s="76" t="s">
        <v>6</v>
      </c>
      <c r="G20" s="76" t="s">
        <v>2</v>
      </c>
      <c r="H20" s="76" t="s">
        <v>270</v>
      </c>
    </row>
    <row r="21" spans="2:8" ht="77.400000000000006" x14ac:dyDescent="0.25">
      <c r="B21" s="75" t="s">
        <v>274</v>
      </c>
      <c r="C21" s="76" t="s">
        <v>1014</v>
      </c>
      <c r="D21" s="76" t="s">
        <v>561</v>
      </c>
      <c r="E21" s="76" t="s">
        <v>273</v>
      </c>
      <c r="F21" s="76" t="s">
        <v>6</v>
      </c>
      <c r="G21" s="76" t="s">
        <v>2</v>
      </c>
      <c r="H21" s="76" t="s">
        <v>270</v>
      </c>
    </row>
    <row r="22" spans="2:8" ht="42.75" customHeight="1" x14ac:dyDescent="0.25">
      <c r="B22" s="75" t="s">
        <v>277</v>
      </c>
      <c r="C22" s="76" t="s">
        <v>562</v>
      </c>
      <c r="D22" s="76" t="s">
        <v>563</v>
      </c>
      <c r="E22" s="76" t="s">
        <v>275</v>
      </c>
      <c r="F22" s="76" t="s">
        <v>679</v>
      </c>
      <c r="G22" s="76" t="s">
        <v>2</v>
      </c>
      <c r="H22" s="76" t="s">
        <v>276</v>
      </c>
    </row>
    <row r="23" spans="2:8" ht="63.1" customHeight="1" x14ac:dyDescent="0.25">
      <c r="B23" s="75" t="s">
        <v>279</v>
      </c>
      <c r="C23" s="76" t="s">
        <v>564</v>
      </c>
      <c r="D23" s="76" t="s">
        <v>655</v>
      </c>
      <c r="E23" s="76" t="s">
        <v>247</v>
      </c>
      <c r="F23" s="76" t="s">
        <v>6</v>
      </c>
      <c r="G23" s="76" t="s">
        <v>2</v>
      </c>
      <c r="H23" s="76" t="s">
        <v>278</v>
      </c>
    </row>
    <row r="24" spans="2:8" ht="142.5" customHeight="1" x14ac:dyDescent="0.25">
      <c r="B24" s="75" t="s">
        <v>281</v>
      </c>
      <c r="C24" s="76" t="s">
        <v>1015</v>
      </c>
      <c r="D24" s="76" t="s">
        <v>656</v>
      </c>
      <c r="E24" s="76" t="s">
        <v>280</v>
      </c>
      <c r="F24" s="76" t="s">
        <v>6</v>
      </c>
      <c r="G24" s="76" t="s">
        <v>2</v>
      </c>
      <c r="H24" s="76" t="s">
        <v>1016</v>
      </c>
    </row>
    <row r="25" spans="2:8" ht="71.349999999999994" customHeight="1" x14ac:dyDescent="0.25">
      <c r="B25" s="75" t="s">
        <v>283</v>
      </c>
      <c r="C25" s="76" t="s">
        <v>565</v>
      </c>
      <c r="D25" s="76" t="s">
        <v>657</v>
      </c>
      <c r="E25" s="76" t="s">
        <v>280</v>
      </c>
      <c r="F25" s="76" t="s">
        <v>6</v>
      </c>
      <c r="G25" s="76" t="s">
        <v>2</v>
      </c>
      <c r="H25" s="76" t="s">
        <v>282</v>
      </c>
    </row>
    <row r="26" spans="2:8" ht="92.2" customHeight="1" x14ac:dyDescent="0.25">
      <c r="B26" s="75" t="s">
        <v>286</v>
      </c>
      <c r="C26" s="76" t="s">
        <v>566</v>
      </c>
      <c r="D26" s="76" t="s">
        <v>567</v>
      </c>
      <c r="E26" s="76" t="s">
        <v>284</v>
      </c>
      <c r="F26" s="76" t="s">
        <v>6</v>
      </c>
      <c r="G26" s="76" t="s">
        <v>2</v>
      </c>
      <c r="H26" s="76" t="s">
        <v>285</v>
      </c>
    </row>
    <row r="27" spans="2:8" ht="90" customHeight="1" x14ac:dyDescent="0.25">
      <c r="B27" s="75" t="s">
        <v>288</v>
      </c>
      <c r="C27" s="76" t="s">
        <v>568</v>
      </c>
      <c r="D27" s="76" t="s">
        <v>658</v>
      </c>
      <c r="E27" s="76" t="s">
        <v>247</v>
      </c>
      <c r="F27" s="76" t="s">
        <v>6</v>
      </c>
      <c r="G27" s="76" t="s">
        <v>2</v>
      </c>
      <c r="H27" s="76" t="s">
        <v>287</v>
      </c>
    </row>
    <row r="28" spans="2:8" ht="33" customHeight="1" x14ac:dyDescent="0.25">
      <c r="B28" s="75" t="s">
        <v>291</v>
      </c>
      <c r="C28" s="76" t="s">
        <v>569</v>
      </c>
      <c r="D28" s="76" t="s">
        <v>570</v>
      </c>
      <c r="E28" s="76" t="s">
        <v>289</v>
      </c>
      <c r="F28" s="76" t="s">
        <v>6</v>
      </c>
      <c r="G28" s="76" t="s">
        <v>2</v>
      </c>
      <c r="H28" s="76" t="s">
        <v>290</v>
      </c>
    </row>
    <row r="29" spans="2:8" ht="81.8" customHeight="1" x14ac:dyDescent="0.25">
      <c r="B29" s="75" t="s">
        <v>294</v>
      </c>
      <c r="C29" s="76" t="s">
        <v>571</v>
      </c>
      <c r="D29" s="76" t="s">
        <v>572</v>
      </c>
      <c r="E29" s="76" t="s">
        <v>292</v>
      </c>
      <c r="F29" s="76" t="s">
        <v>6</v>
      </c>
      <c r="G29" s="76" t="s">
        <v>2</v>
      </c>
      <c r="H29" s="76" t="s">
        <v>293</v>
      </c>
    </row>
    <row r="30" spans="2:8" ht="76.55" customHeight="1" x14ac:dyDescent="0.25">
      <c r="B30" s="75" t="s">
        <v>298</v>
      </c>
      <c r="C30" s="76" t="s">
        <v>573</v>
      </c>
      <c r="D30" s="76" t="s">
        <v>574</v>
      </c>
      <c r="E30" s="76" t="s">
        <v>295</v>
      </c>
      <c r="F30" s="76" t="s">
        <v>6</v>
      </c>
      <c r="G30" s="76" t="s">
        <v>296</v>
      </c>
      <c r="H30" s="76" t="s">
        <v>297</v>
      </c>
    </row>
    <row r="31" spans="2:8" ht="46.45" x14ac:dyDescent="0.25">
      <c r="B31" s="75" t="s">
        <v>302</v>
      </c>
      <c r="C31" s="76" t="s">
        <v>575</v>
      </c>
      <c r="D31" s="76" t="s">
        <v>1017</v>
      </c>
      <c r="E31" s="76" t="s">
        <v>299</v>
      </c>
      <c r="F31" s="76" t="s">
        <v>300</v>
      </c>
      <c r="G31" s="76" t="s">
        <v>2</v>
      </c>
      <c r="H31" s="76" t="s">
        <v>301</v>
      </c>
    </row>
    <row r="32" spans="2:8" ht="47.95" customHeight="1" x14ac:dyDescent="0.25">
      <c r="B32" s="75" t="s">
        <v>305</v>
      </c>
      <c r="C32" s="76" t="s">
        <v>576</v>
      </c>
      <c r="D32" s="76" t="s">
        <v>659</v>
      </c>
      <c r="E32" s="76" t="s">
        <v>303</v>
      </c>
      <c r="F32" s="76" t="s">
        <v>684</v>
      </c>
      <c r="G32" s="76" t="s">
        <v>2</v>
      </c>
      <c r="H32" s="76" t="s">
        <v>304</v>
      </c>
    </row>
    <row r="33" spans="2:8" ht="43.6" customHeight="1" x14ac:dyDescent="0.25">
      <c r="B33" s="75" t="s">
        <v>308</v>
      </c>
      <c r="C33" s="76" t="s">
        <v>577</v>
      </c>
      <c r="D33" s="76" t="s">
        <v>1024</v>
      </c>
      <c r="E33" s="76" t="s">
        <v>306</v>
      </c>
      <c r="F33" s="76" t="s">
        <v>6</v>
      </c>
      <c r="G33" s="76" t="s">
        <v>2</v>
      </c>
      <c r="H33" s="76" t="s">
        <v>307</v>
      </c>
    </row>
    <row r="34" spans="2:8" ht="57.7" customHeight="1" x14ac:dyDescent="0.25">
      <c r="B34" s="75" t="s">
        <v>311</v>
      </c>
      <c r="C34" s="76" t="s">
        <v>578</v>
      </c>
      <c r="D34" s="76" t="s">
        <v>579</v>
      </c>
      <c r="E34" s="76" t="s">
        <v>309</v>
      </c>
      <c r="F34" s="76" t="s">
        <v>6</v>
      </c>
      <c r="G34" s="76" t="s">
        <v>2</v>
      </c>
      <c r="H34" s="76" t="s">
        <v>310</v>
      </c>
    </row>
    <row r="35" spans="2:8" ht="62.25" customHeight="1" x14ac:dyDescent="0.25">
      <c r="B35" s="75" t="s">
        <v>313</v>
      </c>
      <c r="C35" s="76" t="s">
        <v>580</v>
      </c>
      <c r="D35" s="76" t="s">
        <v>581</v>
      </c>
      <c r="E35" s="76" t="s">
        <v>309</v>
      </c>
      <c r="F35" s="76" t="s">
        <v>6</v>
      </c>
      <c r="G35" s="76" t="s">
        <v>2</v>
      </c>
      <c r="H35" s="76" t="s">
        <v>312</v>
      </c>
    </row>
    <row r="36" spans="2:8" ht="46.45" x14ac:dyDescent="0.25">
      <c r="B36" s="75" t="s">
        <v>315</v>
      </c>
      <c r="C36" s="76" t="s">
        <v>582</v>
      </c>
      <c r="D36" s="76" t="s">
        <v>583</v>
      </c>
      <c r="E36" s="76" t="s">
        <v>309</v>
      </c>
      <c r="F36" s="76" t="s">
        <v>6</v>
      </c>
      <c r="G36" s="76" t="s">
        <v>2</v>
      </c>
      <c r="H36" s="76" t="s">
        <v>314</v>
      </c>
    </row>
    <row r="37" spans="2:8" ht="75.7" customHeight="1" x14ac:dyDescent="0.25">
      <c r="B37" s="75" t="s">
        <v>318</v>
      </c>
      <c r="C37" s="76" t="s">
        <v>584</v>
      </c>
      <c r="D37" s="76" t="s">
        <v>585</v>
      </c>
      <c r="E37" s="76" t="s">
        <v>316</v>
      </c>
      <c r="F37" s="76" t="s">
        <v>9</v>
      </c>
      <c r="G37" s="76" t="s">
        <v>21</v>
      </c>
      <c r="H37" s="76" t="s">
        <v>317</v>
      </c>
    </row>
    <row r="38" spans="2:8" ht="43.6" customHeight="1" x14ac:dyDescent="0.25">
      <c r="B38" s="75" t="s">
        <v>321</v>
      </c>
      <c r="C38" s="76" t="s">
        <v>586</v>
      </c>
      <c r="D38" s="76" t="s">
        <v>660</v>
      </c>
      <c r="E38" s="76" t="s">
        <v>319</v>
      </c>
      <c r="F38" s="76" t="s">
        <v>9</v>
      </c>
      <c r="G38" s="76" t="s">
        <v>21</v>
      </c>
      <c r="H38" s="76" t="s">
        <v>320</v>
      </c>
    </row>
    <row r="39" spans="2:8" ht="63.8" customHeight="1" x14ac:dyDescent="0.25">
      <c r="B39" s="75" t="s">
        <v>324</v>
      </c>
      <c r="C39" s="76" t="s">
        <v>587</v>
      </c>
      <c r="D39" s="76" t="s">
        <v>588</v>
      </c>
      <c r="E39" s="76" t="s">
        <v>322</v>
      </c>
      <c r="F39" s="76" t="s">
        <v>6</v>
      </c>
      <c r="G39" s="76" t="s">
        <v>21</v>
      </c>
      <c r="H39" s="76" t="s">
        <v>323</v>
      </c>
    </row>
    <row r="40" spans="2:8" ht="45.1" customHeight="1" x14ac:dyDescent="0.25">
      <c r="B40" s="75" t="s">
        <v>327</v>
      </c>
      <c r="C40" s="76" t="s">
        <v>589</v>
      </c>
      <c r="D40" s="76" t="s">
        <v>1025</v>
      </c>
      <c r="E40" s="76" t="s">
        <v>325</v>
      </c>
      <c r="F40" s="76" t="s">
        <v>6</v>
      </c>
      <c r="G40" s="76" t="s">
        <v>2</v>
      </c>
      <c r="H40" s="76" t="s">
        <v>326</v>
      </c>
    </row>
    <row r="41" spans="2:8" ht="46.45" customHeight="1" x14ac:dyDescent="0.25">
      <c r="B41" s="75" t="s">
        <v>330</v>
      </c>
      <c r="C41" s="76" t="s">
        <v>590</v>
      </c>
      <c r="D41" s="76" t="s">
        <v>591</v>
      </c>
      <c r="E41" s="76" t="s">
        <v>328</v>
      </c>
      <c r="F41" s="76" t="s">
        <v>9</v>
      </c>
      <c r="G41" s="76" t="s">
        <v>21</v>
      </c>
      <c r="H41" s="76" t="s">
        <v>329</v>
      </c>
    </row>
    <row r="42" spans="2:8" ht="47.3" customHeight="1" x14ac:dyDescent="0.25">
      <c r="B42" s="75" t="s">
        <v>333</v>
      </c>
      <c r="C42" s="76" t="s">
        <v>592</v>
      </c>
      <c r="D42" s="76" t="s">
        <v>593</v>
      </c>
      <c r="E42" s="76" t="s">
        <v>331</v>
      </c>
      <c r="F42" s="76" t="s">
        <v>6</v>
      </c>
      <c r="G42" s="76" t="s">
        <v>2</v>
      </c>
      <c r="H42" s="76" t="s">
        <v>332</v>
      </c>
    </row>
    <row r="43" spans="2:8" ht="92.9" x14ac:dyDescent="0.25">
      <c r="B43" s="75" t="s">
        <v>336</v>
      </c>
      <c r="C43" s="76" t="s">
        <v>594</v>
      </c>
      <c r="D43" s="76" t="s">
        <v>987</v>
      </c>
      <c r="E43" s="76" t="s">
        <v>334</v>
      </c>
      <c r="F43" s="76" t="s">
        <v>9</v>
      </c>
      <c r="G43" s="76" t="s">
        <v>2</v>
      </c>
      <c r="H43" s="76" t="s">
        <v>335</v>
      </c>
    </row>
    <row r="44" spans="2:8" ht="47.3" customHeight="1" x14ac:dyDescent="0.25">
      <c r="B44" s="75" t="s">
        <v>339</v>
      </c>
      <c r="C44" s="76" t="s">
        <v>595</v>
      </c>
      <c r="D44" s="76" t="s">
        <v>661</v>
      </c>
      <c r="E44" s="76" t="s">
        <v>337</v>
      </c>
      <c r="F44" s="76" t="s">
        <v>685</v>
      </c>
      <c r="G44" s="76" t="s">
        <v>2</v>
      </c>
      <c r="H44" s="76" t="s">
        <v>338</v>
      </c>
    </row>
    <row r="45" spans="2:8" ht="60.05" customHeight="1" x14ac:dyDescent="0.25">
      <c r="B45" s="75" t="s">
        <v>342</v>
      </c>
      <c r="C45" s="76" t="s">
        <v>596</v>
      </c>
      <c r="D45" s="76" t="s">
        <v>597</v>
      </c>
      <c r="E45" s="76" t="s">
        <v>340</v>
      </c>
      <c r="F45" s="76" t="s">
        <v>6</v>
      </c>
      <c r="G45" s="76" t="s">
        <v>2</v>
      </c>
      <c r="H45" s="76" t="s">
        <v>341</v>
      </c>
    </row>
    <row r="46" spans="2:8" ht="47.3" customHeight="1" x14ac:dyDescent="0.25">
      <c r="B46" s="75" t="s">
        <v>345</v>
      </c>
      <c r="C46" s="76" t="s">
        <v>598</v>
      </c>
      <c r="D46" s="76" t="s">
        <v>599</v>
      </c>
      <c r="E46" s="76" t="s">
        <v>343</v>
      </c>
      <c r="F46" s="76" t="s">
        <v>6</v>
      </c>
      <c r="G46" s="76" t="s">
        <v>2</v>
      </c>
      <c r="H46" s="76" t="s">
        <v>344</v>
      </c>
    </row>
    <row r="47" spans="2:8" ht="46.45" x14ac:dyDescent="0.25">
      <c r="B47" s="75" t="s">
        <v>348</v>
      </c>
      <c r="C47" s="76" t="s">
        <v>600</v>
      </c>
      <c r="D47" s="76" t="s">
        <v>601</v>
      </c>
      <c r="E47" s="76" t="s">
        <v>346</v>
      </c>
      <c r="F47" s="76" t="s">
        <v>688</v>
      </c>
      <c r="G47" s="76" t="s">
        <v>2</v>
      </c>
      <c r="H47" s="76" t="s">
        <v>347</v>
      </c>
    </row>
    <row r="48" spans="2:8" ht="82.45" customHeight="1" x14ac:dyDescent="0.25">
      <c r="B48" s="75" t="s">
        <v>351</v>
      </c>
      <c r="C48" s="76" t="s">
        <v>602</v>
      </c>
      <c r="D48" s="76" t="s">
        <v>603</v>
      </c>
      <c r="E48" s="76" t="s">
        <v>349</v>
      </c>
      <c r="F48" s="76" t="s">
        <v>6</v>
      </c>
      <c r="G48" s="76" t="s">
        <v>2</v>
      </c>
      <c r="H48" s="76" t="s">
        <v>350</v>
      </c>
    </row>
    <row r="49" spans="2:8" ht="80.25" customHeight="1" x14ac:dyDescent="0.25">
      <c r="B49" s="75" t="s">
        <v>871</v>
      </c>
      <c r="C49" s="76" t="s">
        <v>604</v>
      </c>
      <c r="D49" s="76" t="s">
        <v>605</v>
      </c>
      <c r="E49" s="76" t="s">
        <v>349</v>
      </c>
      <c r="F49" s="76" t="s">
        <v>6</v>
      </c>
      <c r="G49" s="76" t="s">
        <v>2</v>
      </c>
      <c r="H49" s="76" t="s">
        <v>352</v>
      </c>
    </row>
    <row r="50" spans="2:8" ht="43.6" customHeight="1" x14ac:dyDescent="0.25">
      <c r="B50" s="75" t="s">
        <v>741</v>
      </c>
      <c r="C50" s="76" t="s">
        <v>606</v>
      </c>
      <c r="D50" s="76" t="s">
        <v>607</v>
      </c>
      <c r="E50" s="76" t="s">
        <v>353</v>
      </c>
      <c r="F50" s="76" t="s">
        <v>6</v>
      </c>
      <c r="G50" s="76" t="s">
        <v>21</v>
      </c>
      <c r="H50" s="76" t="s">
        <v>354</v>
      </c>
    </row>
    <row r="51" spans="2:8" ht="77.400000000000006" x14ac:dyDescent="0.25">
      <c r="B51" s="75" t="s">
        <v>357</v>
      </c>
      <c r="C51" s="76" t="s">
        <v>608</v>
      </c>
      <c r="D51" s="76" t="s">
        <v>1018</v>
      </c>
      <c r="E51" s="76" t="s">
        <v>355</v>
      </c>
      <c r="F51" s="76" t="s">
        <v>9</v>
      </c>
      <c r="G51" s="76" t="s">
        <v>2</v>
      </c>
      <c r="H51" s="76" t="s">
        <v>356</v>
      </c>
    </row>
    <row r="52" spans="2:8" ht="61.6" customHeight="1" x14ac:dyDescent="0.25">
      <c r="B52" s="75" t="s">
        <v>359</v>
      </c>
      <c r="C52" s="76" t="s">
        <v>609</v>
      </c>
      <c r="D52" s="76" t="s">
        <v>1019</v>
      </c>
      <c r="E52" s="76" t="s">
        <v>355</v>
      </c>
      <c r="F52" s="76" t="s">
        <v>681</v>
      </c>
      <c r="G52" s="76" t="s">
        <v>2</v>
      </c>
      <c r="H52" s="76" t="s">
        <v>358</v>
      </c>
    </row>
    <row r="53" spans="2:8" ht="93.7" customHeight="1" x14ac:dyDescent="0.25">
      <c r="B53" s="75" t="s">
        <v>361</v>
      </c>
      <c r="C53" s="76" t="s">
        <v>1037</v>
      </c>
      <c r="D53" s="76" t="s">
        <v>662</v>
      </c>
      <c r="E53" s="76" t="s">
        <v>355</v>
      </c>
      <c r="F53" s="76" t="s">
        <v>9</v>
      </c>
      <c r="G53" s="76" t="s">
        <v>2</v>
      </c>
      <c r="H53" s="76" t="s">
        <v>360</v>
      </c>
    </row>
    <row r="54" spans="2:8" ht="78.05" customHeight="1" x14ac:dyDescent="0.25">
      <c r="B54" s="75" t="s">
        <v>364</v>
      </c>
      <c r="C54" s="76" t="s">
        <v>610</v>
      </c>
      <c r="D54" s="76" t="s">
        <v>663</v>
      </c>
      <c r="E54" s="76" t="s">
        <v>362</v>
      </c>
      <c r="F54" s="76" t="s">
        <v>9</v>
      </c>
      <c r="G54" s="76" t="s">
        <v>2</v>
      </c>
      <c r="H54" s="76" t="s">
        <v>363</v>
      </c>
    </row>
    <row r="55" spans="2:8" ht="82.45" customHeight="1" x14ac:dyDescent="0.25">
      <c r="B55" s="75" t="s">
        <v>366</v>
      </c>
      <c r="C55" s="76" t="s">
        <v>611</v>
      </c>
      <c r="D55" s="76" t="s">
        <v>664</v>
      </c>
      <c r="E55" s="76" t="s">
        <v>355</v>
      </c>
      <c r="F55" s="76" t="s">
        <v>6</v>
      </c>
      <c r="G55" s="76" t="s">
        <v>2</v>
      </c>
      <c r="H55" s="76" t="s">
        <v>365</v>
      </c>
    </row>
    <row r="56" spans="2:8" ht="60.75" customHeight="1" x14ac:dyDescent="0.25">
      <c r="B56" s="75" t="s">
        <v>369</v>
      </c>
      <c r="C56" s="76" t="s">
        <v>612</v>
      </c>
      <c r="D56" s="76" t="s">
        <v>665</v>
      </c>
      <c r="E56" s="76" t="s">
        <v>367</v>
      </c>
      <c r="F56" s="76" t="s">
        <v>688</v>
      </c>
      <c r="G56" s="76" t="s">
        <v>2</v>
      </c>
      <c r="H56" s="76" t="s">
        <v>368</v>
      </c>
    </row>
    <row r="57" spans="2:8" ht="81.8" customHeight="1" x14ac:dyDescent="0.25">
      <c r="B57" s="75" t="s">
        <v>372</v>
      </c>
      <c r="C57" s="76" t="s">
        <v>613</v>
      </c>
      <c r="D57" s="76" t="s">
        <v>614</v>
      </c>
      <c r="E57" s="76" t="s">
        <v>370</v>
      </c>
      <c r="F57" s="76" t="s">
        <v>6</v>
      </c>
      <c r="G57" s="76" t="s">
        <v>2</v>
      </c>
      <c r="H57" s="76" t="s">
        <v>371</v>
      </c>
    </row>
    <row r="58" spans="2:8" ht="60.05" customHeight="1" x14ac:dyDescent="0.25">
      <c r="B58" s="75" t="s">
        <v>376</v>
      </c>
      <c r="C58" s="76" t="s">
        <v>615</v>
      </c>
      <c r="D58" s="76" t="s">
        <v>616</v>
      </c>
      <c r="E58" s="76" t="s">
        <v>373</v>
      </c>
      <c r="F58" s="76" t="s">
        <v>374</v>
      </c>
      <c r="G58" s="76" t="s">
        <v>21</v>
      </c>
      <c r="H58" s="76" t="s">
        <v>375</v>
      </c>
    </row>
    <row r="59" spans="2:8" ht="43.6" customHeight="1" x14ac:dyDescent="0.25">
      <c r="B59" s="75" t="s">
        <v>379</v>
      </c>
      <c r="C59" s="76" t="s">
        <v>617</v>
      </c>
      <c r="D59" s="76" t="s">
        <v>618</v>
      </c>
      <c r="E59" s="76" t="s">
        <v>377</v>
      </c>
      <c r="F59" s="76" t="s">
        <v>6</v>
      </c>
      <c r="G59" s="76" t="s">
        <v>21</v>
      </c>
      <c r="H59" s="76" t="s">
        <v>378</v>
      </c>
    </row>
    <row r="60" spans="2:8" ht="64.45" customHeight="1" x14ac:dyDescent="0.25">
      <c r="B60" s="75" t="s">
        <v>381</v>
      </c>
      <c r="C60" s="76" t="s">
        <v>619</v>
      </c>
      <c r="D60" s="76" t="s">
        <v>620</v>
      </c>
      <c r="E60" s="76" t="s">
        <v>247</v>
      </c>
      <c r="F60" s="76" t="s">
        <v>6</v>
      </c>
      <c r="G60" s="76" t="s">
        <v>21</v>
      </c>
      <c r="H60" s="76" t="s">
        <v>380</v>
      </c>
    </row>
    <row r="61" spans="2:8" ht="46.45" customHeight="1" x14ac:dyDescent="0.25">
      <c r="B61" s="75" t="s">
        <v>383</v>
      </c>
      <c r="C61" s="76" t="s">
        <v>621</v>
      </c>
      <c r="D61" s="76" t="s">
        <v>622</v>
      </c>
      <c r="E61" s="76" t="s">
        <v>377</v>
      </c>
      <c r="F61" s="76" t="s">
        <v>6</v>
      </c>
      <c r="G61" s="76" t="s">
        <v>21</v>
      </c>
      <c r="H61" s="76" t="s">
        <v>382</v>
      </c>
    </row>
    <row r="62" spans="2:8" ht="46.45" x14ac:dyDescent="0.25">
      <c r="B62" s="75" t="s">
        <v>385</v>
      </c>
      <c r="C62" s="76" t="s">
        <v>623</v>
      </c>
      <c r="D62" s="76" t="s">
        <v>666</v>
      </c>
      <c r="E62" s="76" t="s">
        <v>377</v>
      </c>
      <c r="F62" s="76" t="s">
        <v>682</v>
      </c>
      <c r="G62" s="76" t="s">
        <v>21</v>
      </c>
      <c r="H62" s="76" t="s">
        <v>384</v>
      </c>
    </row>
    <row r="63" spans="2:8" ht="61.6" customHeight="1" x14ac:dyDescent="0.25">
      <c r="B63" s="75" t="s">
        <v>387</v>
      </c>
      <c r="C63" s="76" t="s">
        <v>624</v>
      </c>
      <c r="D63" s="76" t="s">
        <v>625</v>
      </c>
      <c r="E63" s="76" t="s">
        <v>247</v>
      </c>
      <c r="F63" s="76" t="s">
        <v>6</v>
      </c>
      <c r="G63" s="76" t="s">
        <v>21</v>
      </c>
      <c r="H63" s="76" t="s">
        <v>386</v>
      </c>
    </row>
    <row r="64" spans="2:8" ht="34.5" customHeight="1" x14ac:dyDescent="0.25">
      <c r="B64" s="75" t="s">
        <v>389</v>
      </c>
      <c r="C64" s="76" t="s">
        <v>626</v>
      </c>
      <c r="D64" s="76" t="s">
        <v>627</v>
      </c>
      <c r="E64" s="76" t="s">
        <v>247</v>
      </c>
      <c r="F64" s="76" t="s">
        <v>6</v>
      </c>
      <c r="G64" s="76" t="s">
        <v>21</v>
      </c>
      <c r="H64" s="76" t="s">
        <v>388</v>
      </c>
    </row>
    <row r="65" spans="2:8" ht="60.05" customHeight="1" x14ac:dyDescent="0.25">
      <c r="B65" s="75" t="s">
        <v>392</v>
      </c>
      <c r="C65" s="76" t="s">
        <v>628</v>
      </c>
      <c r="D65" s="76" t="s">
        <v>667</v>
      </c>
      <c r="E65" s="76" t="s">
        <v>247</v>
      </c>
      <c r="F65" s="76" t="s">
        <v>390</v>
      </c>
      <c r="G65" s="76" t="s">
        <v>21</v>
      </c>
      <c r="H65" s="76" t="s">
        <v>391</v>
      </c>
    </row>
    <row r="66" spans="2:8" ht="61.6" customHeight="1" x14ac:dyDescent="0.25">
      <c r="B66" s="75" t="s">
        <v>395</v>
      </c>
      <c r="C66" s="76" t="s">
        <v>629</v>
      </c>
      <c r="D66" s="76" t="s">
        <v>630</v>
      </c>
      <c r="E66" s="76" t="s">
        <v>247</v>
      </c>
      <c r="F66" s="76" t="s">
        <v>6</v>
      </c>
      <c r="G66" s="76" t="s">
        <v>21</v>
      </c>
      <c r="H66" s="76" t="s">
        <v>394</v>
      </c>
    </row>
    <row r="67" spans="2:8" ht="77.25" customHeight="1" x14ac:dyDescent="0.25">
      <c r="B67" s="75" t="s">
        <v>1028</v>
      </c>
      <c r="C67" s="76" t="s">
        <v>631</v>
      </c>
      <c r="D67" s="76" t="s">
        <v>393</v>
      </c>
      <c r="E67" s="76" t="s">
        <v>247</v>
      </c>
      <c r="F67" s="76" t="s">
        <v>6</v>
      </c>
      <c r="G67" s="76" t="s">
        <v>21</v>
      </c>
      <c r="H67" s="76" t="s">
        <v>676</v>
      </c>
    </row>
  </sheetData>
  <mergeCells count="1">
    <mergeCell ref="A1:B1"/>
  </mergeCells>
  <hyperlinks>
    <hyperlink ref="A1" location="Címlap!A20" display="Tartalomjegyzék" xr:uid="{D8FD7E3B-2616-4969-AC40-47BDFDFB36D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13</vt:i4>
      </vt:variant>
    </vt:vector>
  </HeadingPairs>
  <TitlesOfParts>
    <vt:vector size="13" baseType="lpstr">
      <vt:lpstr>Címlap</vt:lpstr>
      <vt:lpstr>Összes feladat</vt:lpstr>
      <vt:lpstr>KERESŐ</vt:lpstr>
      <vt:lpstr>I. negyedév</vt:lpstr>
      <vt:lpstr>II. negyedév</vt:lpstr>
      <vt:lpstr>III. negyedév</vt:lpstr>
      <vt:lpstr>IV. negyedév</vt:lpstr>
      <vt:lpstr>Legkésőbb december 31-ig</vt:lpstr>
      <vt:lpstr>Időszakosan jelentkező</vt:lpstr>
      <vt:lpstr>Útmutató</vt:lpstr>
      <vt:lpstr>Impresszum</vt:lpstr>
      <vt:lpstr>DB</vt:lpstr>
      <vt:lpstr>Lista-elemek</vt:lpstr>
    </vt:vector>
  </TitlesOfParts>
  <Company>NISZ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Majoros Gábor dr.</dc:creator>
  <cp:lastModifiedBy>Makkai Anikó</cp:lastModifiedBy>
  <dcterms:created xsi:type="dcterms:W3CDTF">2025-02-11T14:28:12Z</dcterms:created>
  <dcterms:modified xsi:type="dcterms:W3CDTF">2025-02-19T16:07:08Z</dcterms:modified>
</cp:coreProperties>
</file>