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Andrei Prelipcean\_Oferte si propuneri\~13_ARAD - DIROM\~~Ferma Turnu\Avize obtinute DTAC\Mediu\02_MOD Ferma Turnu VR ROM Arad rev.1\Transfrontiera\"/>
    </mc:Choice>
  </mc:AlternateContent>
  <bookViews>
    <workbookView xWindow="0" yWindow="0" windowWidth="28800" windowHeight="12585" activeTab="2"/>
  </bookViews>
  <sheets>
    <sheet name="Bemenet" sheetId="1" r:id="rId1"/>
    <sheet name="Meteo" sheetId="3" r:id="rId2"/>
    <sheet name="Eredmények" sheetId="4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3" i="1" l="1"/>
  <c r="R23" i="1" s="1"/>
  <c r="O23" i="1"/>
  <c r="S23" i="1"/>
  <c r="P23" i="1"/>
  <c r="T23" i="1" s="1"/>
  <c r="Q23" i="1"/>
  <c r="U23" i="1" s="1"/>
  <c r="L23" i="1"/>
  <c r="L22" i="1"/>
  <c r="K23" i="1"/>
  <c r="J23" i="1"/>
  <c r="I23" i="1"/>
  <c r="D23" i="1"/>
  <c r="A4" i="4" l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S4" i="1" l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C46" i="1"/>
  <c r="C47" i="1"/>
  <c r="C48" i="1"/>
  <c r="C49" i="1"/>
  <c r="C50" i="1"/>
  <c r="C51" i="1"/>
  <c r="C52" i="1"/>
  <c r="C53" i="1"/>
  <c r="C54" i="1"/>
  <c r="C55" i="1"/>
  <c r="C56" i="1"/>
  <c r="C57" i="1"/>
  <c r="C39" i="1"/>
  <c r="C40" i="1"/>
  <c r="C41" i="1"/>
  <c r="C42" i="1"/>
  <c r="C43" i="1"/>
  <c r="C44" i="1"/>
  <c r="C45" i="1"/>
  <c r="C38" i="1"/>
  <c r="T8" i="1" l="1"/>
  <c r="U8" i="1"/>
  <c r="T9" i="1"/>
  <c r="U9" i="1"/>
  <c r="T10" i="1"/>
  <c r="U10" i="1"/>
  <c r="T11" i="1"/>
  <c r="U11" i="1"/>
  <c r="T12" i="1"/>
  <c r="U12" i="1"/>
  <c r="T13" i="1"/>
  <c r="U13" i="1"/>
  <c r="T14" i="1"/>
  <c r="U14" i="1"/>
  <c r="T15" i="1"/>
  <c r="U15" i="1"/>
  <c r="T16" i="1"/>
  <c r="U16" i="1"/>
  <c r="T17" i="1"/>
  <c r="U17" i="1"/>
  <c r="T18" i="1"/>
  <c r="U18" i="1"/>
  <c r="T19" i="1"/>
  <c r="U19" i="1"/>
  <c r="T20" i="1"/>
  <c r="T21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O8" i="1"/>
  <c r="P8" i="1"/>
  <c r="Q8" i="1"/>
  <c r="O9" i="1"/>
  <c r="P9" i="1"/>
  <c r="Q9" i="1"/>
  <c r="O10" i="1"/>
  <c r="P10" i="1"/>
  <c r="Q10" i="1"/>
  <c r="O11" i="1"/>
  <c r="P11" i="1"/>
  <c r="Q11" i="1"/>
  <c r="O12" i="1"/>
  <c r="P12" i="1"/>
  <c r="Q12" i="1"/>
  <c r="O13" i="1"/>
  <c r="P13" i="1"/>
  <c r="Q13" i="1"/>
  <c r="O14" i="1"/>
  <c r="P14" i="1"/>
  <c r="Q14" i="1"/>
  <c r="O15" i="1"/>
  <c r="P15" i="1"/>
  <c r="Q15" i="1"/>
  <c r="O16" i="1"/>
  <c r="P16" i="1"/>
  <c r="Q16" i="1"/>
  <c r="O17" i="1"/>
  <c r="P17" i="1"/>
  <c r="Q17" i="1"/>
  <c r="O18" i="1"/>
  <c r="P18" i="1"/>
  <c r="Q18" i="1"/>
  <c r="O19" i="1"/>
  <c r="P19" i="1"/>
  <c r="Q19" i="1"/>
  <c r="O20" i="1"/>
  <c r="P20" i="1"/>
  <c r="O21" i="1"/>
  <c r="P21" i="1"/>
  <c r="O22" i="1"/>
  <c r="S22" i="1" s="1"/>
  <c r="P22" i="1"/>
  <c r="T22" i="1" s="1"/>
  <c r="Q22" i="1"/>
  <c r="U22" i="1" s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R22" i="1" s="1"/>
  <c r="J8" i="1"/>
  <c r="K8" i="1"/>
  <c r="L8" i="1"/>
  <c r="J9" i="1"/>
  <c r="K9" i="1"/>
  <c r="L9" i="1"/>
  <c r="J10" i="1"/>
  <c r="K10" i="1"/>
  <c r="L10" i="1"/>
  <c r="J11" i="1"/>
  <c r="K11" i="1"/>
  <c r="L11" i="1"/>
  <c r="J12" i="1"/>
  <c r="K12" i="1"/>
  <c r="L12" i="1"/>
  <c r="J13" i="1"/>
  <c r="K13" i="1"/>
  <c r="L13" i="1"/>
  <c r="J14" i="1"/>
  <c r="K14" i="1"/>
  <c r="L14" i="1"/>
  <c r="J15" i="1"/>
  <c r="K15" i="1"/>
  <c r="L15" i="1"/>
  <c r="J16" i="1"/>
  <c r="K16" i="1"/>
  <c r="L16" i="1"/>
  <c r="J17" i="1"/>
  <c r="K17" i="1"/>
  <c r="L17" i="1"/>
  <c r="J18" i="1"/>
  <c r="K18" i="1"/>
  <c r="L18" i="1"/>
  <c r="J19" i="1"/>
  <c r="K19" i="1"/>
  <c r="L19" i="1"/>
  <c r="J20" i="1"/>
  <c r="K20" i="1"/>
  <c r="L20" i="1"/>
  <c r="Q20" i="1" s="1"/>
  <c r="U20" i="1" s="1"/>
  <c r="J21" i="1"/>
  <c r="K21" i="1"/>
  <c r="L21" i="1"/>
  <c r="Q21" i="1" s="1"/>
  <c r="U21" i="1" s="1"/>
  <c r="J22" i="1"/>
  <c r="K22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D3" i="1" l="1"/>
  <c r="D5" i="1"/>
  <c r="D6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" i="1"/>
  <c r="K6" i="1" l="1"/>
  <c r="P6" i="1" s="1"/>
  <c r="T6" i="1" s="1"/>
  <c r="I6" i="1"/>
  <c r="N6" i="1" s="1"/>
  <c r="R6" i="1" s="1"/>
  <c r="L6" i="1"/>
  <c r="Q6" i="1" s="1"/>
  <c r="U6" i="1" s="1"/>
  <c r="J6" i="1"/>
  <c r="O6" i="1" s="1"/>
  <c r="S6" i="1" s="1"/>
  <c r="L5" i="1"/>
  <c r="Q5" i="1" s="1"/>
  <c r="I5" i="1"/>
  <c r="N5" i="1" s="1"/>
  <c r="J5" i="1"/>
  <c r="O5" i="1" s="1"/>
  <c r="S5" i="1" s="1"/>
  <c r="S7" i="1" s="1"/>
  <c r="K5" i="1"/>
  <c r="P5" i="1" s="1"/>
  <c r="J2" i="1"/>
  <c r="O2" i="1" s="1"/>
  <c r="L2" i="1"/>
  <c r="Q2" i="1" s="1"/>
  <c r="K2" i="1"/>
  <c r="P2" i="1" s="1"/>
  <c r="I2" i="1"/>
  <c r="N2" i="1" s="1"/>
  <c r="K3" i="1"/>
  <c r="P3" i="1" s="1"/>
  <c r="T3" i="1" s="1"/>
  <c r="L3" i="1"/>
  <c r="Q3" i="1" s="1"/>
  <c r="U3" i="1" s="1"/>
  <c r="I3" i="1"/>
  <c r="N3" i="1" s="1"/>
  <c r="R3" i="1" s="1"/>
  <c r="J3" i="1"/>
  <c r="O3" i="1" s="1"/>
  <c r="S3" i="1" s="1"/>
  <c r="O7" i="1" l="1"/>
  <c r="P7" i="1"/>
  <c r="T5" i="1"/>
  <c r="T7" i="1" s="1"/>
  <c r="Q7" i="1"/>
  <c r="U5" i="1"/>
  <c r="U7" i="1" s="1"/>
  <c r="N7" i="1"/>
  <c r="R5" i="1"/>
  <c r="R7" i="1" s="1"/>
  <c r="N4" i="1"/>
  <c r="R2" i="1"/>
  <c r="R4" i="1" s="1"/>
  <c r="P4" i="1"/>
  <c r="T2" i="1"/>
  <c r="T4" i="1" s="1"/>
  <c r="Q4" i="1"/>
  <c r="U2" i="1"/>
  <c r="U4" i="1" s="1"/>
  <c r="O4" i="1"/>
  <c r="S2" i="1"/>
</calcChain>
</file>

<file path=xl/sharedStrings.xml><?xml version="1.0" encoding="utf-8"?>
<sst xmlns="http://schemas.openxmlformats.org/spreadsheetml/2006/main" count="178" uniqueCount="120">
  <si>
    <t>Complex creștere suine Macea</t>
  </si>
  <si>
    <t>AAP**</t>
  </si>
  <si>
    <t>**) AAP - annual average population</t>
  </si>
  <si>
    <t>Porc gras</t>
  </si>
  <si>
    <t>Scroafe</t>
  </si>
  <si>
    <t>Nr. crt.</t>
  </si>
  <si>
    <t>S1</t>
  </si>
  <si>
    <t>S2</t>
  </si>
  <si>
    <t>S3</t>
  </si>
  <si>
    <t>46 30 03</t>
  </si>
  <si>
    <t>21 39 10</t>
  </si>
  <si>
    <t>45 59 56</t>
  </si>
  <si>
    <t>21 09 36</t>
  </si>
  <si>
    <t>46 34 48</t>
  </si>
  <si>
    <t>21 31 33</t>
  </si>
  <si>
    <t>46 02 36</t>
  </si>
  <si>
    <t>21 19 59</t>
  </si>
  <si>
    <t>Farm</t>
  </si>
  <si>
    <t>Mácsa sertéstenyésztő komplexum</t>
  </si>
  <si>
    <t>Újvarsánd sertéstenyésztő telepc</t>
  </si>
  <si>
    <t xml:space="preserve"> BÉL 3 sz. Farm</t>
  </si>
  <si>
    <t>CSERMŐ 1. sz. Farm</t>
  </si>
  <si>
    <t>GURBA Farm</t>
  </si>
  <si>
    <t>SZINTE 2 sz. Farm</t>
  </si>
  <si>
    <t>MISKE 1 sz. Farm</t>
  </si>
  <si>
    <t>MISKE 2 sz. Farm</t>
  </si>
  <si>
    <t>SZINTE 1 sz. Farm</t>
  </si>
  <si>
    <t>SIMONYIFALVA Farm</t>
  </si>
  <si>
    <t>CSERMŐ 3 sz. Farm</t>
  </si>
  <si>
    <t>CSERMŐ 2 sz. Farm</t>
  </si>
  <si>
    <t>SAJTÉNY 1. sz. sertéstenyésztő telep 1</t>
  </si>
  <si>
    <t>SAJTÉNY 2. sz. sertéstenyésztő telep 1</t>
  </si>
  <si>
    <t>TORNYA sertéstenyésztő telep</t>
  </si>
  <si>
    <t xml:space="preserve">VINGA – sertéstenyésztő telep </t>
  </si>
  <si>
    <t>APATELEK Farm</t>
  </si>
  <si>
    <t>APÁTI 1. sz. Farm</t>
  </si>
  <si>
    <t>Fajlagos kibocsátások [kg NH3/AAP*an]</t>
  </si>
  <si>
    <t>Fajlagos kibocsátások [kg PM10/AAP*an]</t>
  </si>
  <si>
    <t>Fajlagos kibocsátások [kg PM2.5/AAP*an]</t>
  </si>
  <si>
    <t>Fajlagos kibocsátások [kg NOx/AAP*an]</t>
  </si>
  <si>
    <t>Össz fajlagos kibocsátások [kg PM10/an]</t>
  </si>
  <si>
    <t>Össz fajlagos kibocsátások [kg PM2.5/an]</t>
  </si>
  <si>
    <t>Össz fajlagos kibocsátások [kg NOx/an]</t>
  </si>
  <si>
    <t>Kibocsátási terület  [mp]</t>
  </si>
  <si>
    <t>Fajlagos kibocsátások [g NH3/mp*s]</t>
  </si>
  <si>
    <t>Fajlagos kibocsátások [g PM10/mp*s]</t>
  </si>
  <si>
    <t>Fajlagos kibocsátások  [g PM2.5/mp*s]</t>
  </si>
  <si>
    <t>Fajlagos kibocsátások [g NOx/mp*s]</t>
  </si>
  <si>
    <t>Össz fajlagos kibocsátások [kg NH3/an]</t>
  </si>
  <si>
    <t>Össz fajlagos kibocsátások  [g NH3/amplas.*s]</t>
  </si>
  <si>
    <t>Össz fajlagos kibocsátások  [g PM10/amplas.*s]</t>
  </si>
  <si>
    <t>Össz fajlagos kibocsátások  [g PM2.5/amplas.*s]</t>
  </si>
  <si>
    <t>Össz fajlagos kibocsátások  [g NOx/amplas.*s]</t>
  </si>
  <si>
    <t>Disznó típus</t>
  </si>
  <si>
    <t>Kapacitása* [helyek száma]</t>
  </si>
  <si>
    <t>Koca</t>
  </si>
  <si>
    <t>Hízott sertések</t>
  </si>
  <si>
    <t>Az egészségügyi vákuumnapok száma évente</t>
  </si>
  <si>
    <t>Irány</t>
  </si>
  <si>
    <t>Százalék</t>
  </si>
  <si>
    <t>Sebesség</t>
  </si>
  <si>
    <t>É</t>
  </si>
  <si>
    <t>É-ÉK</t>
  </si>
  <si>
    <t>É-K</t>
  </si>
  <si>
    <t>K-ÉK</t>
  </si>
  <si>
    <t>K</t>
  </si>
  <si>
    <t>K-DK</t>
  </si>
  <si>
    <t>D-K</t>
  </si>
  <si>
    <t>D-DK</t>
  </si>
  <si>
    <t>D</t>
  </si>
  <si>
    <t>D-DNy</t>
  </si>
  <si>
    <t>D-Ny</t>
  </si>
  <si>
    <t>Ny-DNy</t>
  </si>
  <si>
    <t>É-ÉNy</t>
  </si>
  <si>
    <t>Ny</t>
  </si>
  <si>
    <t>Ny-ÉNy</t>
  </si>
  <si>
    <t>É-Ny</t>
  </si>
  <si>
    <t>*) A helyek száma meg van határozva Hízott sertéseknél (&gt; 30 kg) és / vagy kocáknál (beleértve a kanokat is). A csecsemők és fiatalok (&lt;30 kg) jellemző kibocsátását a hízósertések vagy kocák kibocsátási tényezői tartalmazzák</t>
  </si>
  <si>
    <t>NH3 – S1 napi</t>
  </si>
  <si>
    <t>NH3 – S2 napi</t>
  </si>
  <si>
    <t>NH3 – S3 napi</t>
  </si>
  <si>
    <t>PM10 – S1 napi</t>
  </si>
  <si>
    <t>PM10 – S2 napi</t>
  </si>
  <si>
    <t>PM10 – S3 napi</t>
  </si>
  <si>
    <t xml:space="preserve">PM10 – S2 éves </t>
  </si>
  <si>
    <t xml:space="preserve">PM10 – S1  éves </t>
  </si>
  <si>
    <t xml:space="preserve">PM10 – S3 éves </t>
  </si>
  <si>
    <t xml:space="preserve">PM2.5 – S1 éves </t>
  </si>
  <si>
    <t xml:space="preserve">PM2.5 – S2 éves </t>
  </si>
  <si>
    <t xml:space="preserve">PM2.5 – S3 éves </t>
  </si>
  <si>
    <t xml:space="preserve">NOx  – S1 éves </t>
  </si>
  <si>
    <t xml:space="preserve">NOx – S2 éves </t>
  </si>
  <si>
    <t xml:space="preserve">NOx – S3 éves </t>
  </si>
  <si>
    <t xml:space="preserve">Ammónia – 1. forgatókönyv, napi átlag </t>
  </si>
  <si>
    <t>Amoniac – 2. forgatókönyv, napi átlag</t>
  </si>
  <si>
    <t>Amoniac – 3. forgatókönyv, napi átlag</t>
  </si>
  <si>
    <t>PM10 – 1. forgatókönyv, napi átlag</t>
  </si>
  <si>
    <t>PM10 – 2. forgatókönyv, napi átlag</t>
  </si>
  <si>
    <t>PM10 – 3. forgatókönyv, napi átlag</t>
  </si>
  <si>
    <t xml:space="preserve">PM10 – 1. forgatókönyv, éves átlag </t>
  </si>
  <si>
    <t xml:space="preserve">PM10 – 2. forgatókönyv, éves átlag </t>
  </si>
  <si>
    <t xml:space="preserve">PM10 – 3. forgatókönyv, éves átlag </t>
  </si>
  <si>
    <t xml:space="preserve">PM2.5 – 1. forgatókönyv, éves átlag </t>
  </si>
  <si>
    <t xml:space="preserve">PM2.5 – 2. forgatókönyv, éves átlag </t>
  </si>
  <si>
    <t xml:space="preserve">PM2.5 – 3. forgatókönyv, éves átlag </t>
  </si>
  <si>
    <t xml:space="preserve">NOx – 1. forgatókönyv, éves átlag </t>
  </si>
  <si>
    <t xml:space="preserve">NOx  – 2. forgatókönyv, éves átlag </t>
  </si>
  <si>
    <t xml:space="preserve">NOx – 3. forgatókönyv, éves átlag </t>
  </si>
  <si>
    <t>A helyzet projekt nélkül</t>
  </si>
  <si>
    <t>A helyzet projekttel</t>
  </si>
  <si>
    <t>Csak az elemzett projekt</t>
  </si>
  <si>
    <t>Név</t>
  </si>
  <si>
    <t>Jellemzők</t>
  </si>
  <si>
    <r>
      <t>Számított maximális koncentráció (</t>
    </r>
    <r>
      <rPr>
        <b/>
        <sz val="11"/>
        <color theme="1"/>
        <rFont val="Calibri"/>
        <family val="2"/>
      </rPr>
      <t>µg/m3)</t>
    </r>
  </si>
  <si>
    <t>Maximális koncentrációs pont lokalizálása (koordináták)</t>
  </si>
  <si>
    <t>X</t>
  </si>
  <si>
    <t>Y</t>
  </si>
  <si>
    <t>Megengedett maximális koncentráció   (µg/m3)</t>
  </si>
  <si>
    <t>Maximális koncentráció RO-HU határon (µg/m3)</t>
  </si>
  <si>
    <t>Maximális koncentráció a szomszédos ország területén (µg/m3)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</si>
</sst>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1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wrapText="1"/>
    </xf>
    <xf numFmtId="1" fontId="4" fillId="0" borderId="3" xfId="0" applyNumberFormat="1" applyFont="1" applyBorder="1" applyAlignment="1">
      <alignment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/>
    <xf numFmtId="0" fontId="3" fillId="4" borderId="3" xfId="0" applyFont="1" applyFill="1" applyBorder="1" applyAlignment="1">
      <alignment wrapText="1"/>
    </xf>
    <xf numFmtId="0" fontId="3" fillId="0" borderId="3" xfId="0" applyFont="1" applyBorder="1" applyAlignment="1">
      <alignment wrapText="1"/>
    </xf>
    <xf numFmtId="164" fontId="0" fillId="0" borderId="3" xfId="0" applyNumberFormat="1" applyBorder="1" applyAlignment="1">
      <alignment wrapText="1"/>
    </xf>
    <xf numFmtId="0" fontId="2" fillId="2" borderId="3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3" fillId="5" borderId="3" xfId="0" applyFont="1" applyFill="1" applyBorder="1" applyAlignment="1">
      <alignment wrapText="1"/>
    </xf>
    <xf numFmtId="165" fontId="3" fillId="5" borderId="3" xfId="0" applyNumberFormat="1" applyFont="1" applyFill="1" applyBorder="1" applyAlignment="1">
      <alignment wrapText="1"/>
    </xf>
    <xf numFmtId="165" fontId="0" fillId="0" borderId="3" xfId="0" applyNumberFormat="1" applyBorder="1" applyAlignment="1">
      <alignment wrapText="1"/>
    </xf>
    <xf numFmtId="0" fontId="0" fillId="0" borderId="3" xfId="0" applyFill="1" applyBorder="1"/>
    <xf numFmtId="0" fontId="0" fillId="0" borderId="0" xfId="0" applyAlignment="1"/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justify" vertical="center"/>
    </xf>
    <xf numFmtId="0" fontId="0" fillId="0" borderId="3" xfId="0" applyBorder="1" applyAlignment="1"/>
    <xf numFmtId="0" fontId="1" fillId="0" borderId="3" xfId="0" applyFont="1" applyFill="1" applyBorder="1" applyAlignment="1">
      <alignment horizontal="justify" vertical="center"/>
    </xf>
    <xf numFmtId="0" fontId="7" fillId="4" borderId="3" xfId="0" applyFont="1" applyFill="1" applyBorder="1" applyAlignment="1">
      <alignment horizontal="justify" vertical="center"/>
    </xf>
    <xf numFmtId="0" fontId="5" fillId="4" borderId="3" xfId="0" applyFont="1" applyFill="1" applyBorder="1" applyAlignment="1">
      <alignment wrapText="1"/>
    </xf>
    <xf numFmtId="0" fontId="2" fillId="4" borderId="3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wrapText="1"/>
    </xf>
    <xf numFmtId="1" fontId="4" fillId="0" borderId="3" xfId="0" applyNumberFormat="1" applyFont="1" applyBorder="1" applyAlignment="1">
      <alignment horizontal="left" wrapText="1" indent="3"/>
    </xf>
    <xf numFmtId="164" fontId="0" fillId="0" borderId="3" xfId="0" applyNumberFormat="1" applyFont="1" applyBorder="1" applyAlignment="1">
      <alignment wrapText="1"/>
    </xf>
    <xf numFmtId="164" fontId="0" fillId="0" borderId="3" xfId="0" applyNumberFormat="1" applyFont="1" applyBorder="1"/>
    <xf numFmtId="0" fontId="4" fillId="6" borderId="3" xfId="0" applyFont="1" applyFill="1" applyBorder="1"/>
    <xf numFmtId="0" fontId="5" fillId="4" borderId="0" xfId="0" applyFont="1" applyFill="1" applyBorder="1" applyAlignment="1">
      <alignment wrapText="1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 wrapText="1"/>
    </xf>
    <xf numFmtId="0" fontId="5" fillId="4" borderId="6" xfId="0" applyFont="1" applyFill="1" applyBorder="1" applyAlignment="1">
      <alignment horizontal="center" wrapText="1"/>
    </xf>
    <xf numFmtId="0" fontId="5" fillId="4" borderId="7" xfId="0" applyFont="1" applyFill="1" applyBorder="1" applyAlignment="1">
      <alignment horizont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Szélrózsa </a:t>
            </a:r>
            <a:r>
              <a:rPr lang="en-US"/>
              <a:t>- 11.12.2019</a:t>
            </a:r>
            <a:endParaRPr lang="ro-R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v>Irány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Meteo!$A$2:$A$17</c:f>
              <c:strCache>
                <c:ptCount val="16"/>
                <c:pt idx="0">
                  <c:v>É</c:v>
                </c:pt>
                <c:pt idx="1">
                  <c:v>É-ÉK</c:v>
                </c:pt>
                <c:pt idx="2">
                  <c:v>É-K</c:v>
                </c:pt>
                <c:pt idx="3">
                  <c:v>K-ÉK</c:v>
                </c:pt>
                <c:pt idx="4">
                  <c:v>K</c:v>
                </c:pt>
                <c:pt idx="5">
                  <c:v>K-DK</c:v>
                </c:pt>
                <c:pt idx="6">
                  <c:v>D-K</c:v>
                </c:pt>
                <c:pt idx="7">
                  <c:v>D-DK</c:v>
                </c:pt>
                <c:pt idx="8">
                  <c:v>D</c:v>
                </c:pt>
                <c:pt idx="9">
                  <c:v>D-DNy</c:v>
                </c:pt>
                <c:pt idx="10">
                  <c:v>D-Ny</c:v>
                </c:pt>
                <c:pt idx="11">
                  <c:v>Ny-DNy</c:v>
                </c:pt>
                <c:pt idx="12">
                  <c:v>Ny</c:v>
                </c:pt>
                <c:pt idx="13">
                  <c:v>Ny-ÉNy</c:v>
                </c:pt>
                <c:pt idx="14">
                  <c:v>É-Ny</c:v>
                </c:pt>
                <c:pt idx="15">
                  <c:v>É-ÉNy</c:v>
                </c:pt>
              </c:strCache>
            </c:strRef>
          </c:cat>
          <c:val>
            <c:numRef>
              <c:f>Meteo!$B$2:$B$17</c:f>
              <c:numCache>
                <c:formatCode>General</c:formatCode>
                <c:ptCount val="16"/>
                <c:pt idx="0">
                  <c:v>14.6</c:v>
                </c:pt>
                <c:pt idx="1">
                  <c:v>9.4</c:v>
                </c:pt>
                <c:pt idx="2">
                  <c:v>8.3000000000000007</c:v>
                </c:pt>
                <c:pt idx="3">
                  <c:v>7.3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5.2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8.3000000000000007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43C-4450-9076-20C5596BE365}"/>
            </c:ext>
          </c:extLst>
        </c:ser>
        <c:ser>
          <c:idx val="1"/>
          <c:order val="1"/>
          <c:tx>
            <c:v>Sebesség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Meteo!$A$2:$A$17</c:f>
              <c:strCache>
                <c:ptCount val="16"/>
                <c:pt idx="0">
                  <c:v>É</c:v>
                </c:pt>
                <c:pt idx="1">
                  <c:v>É-ÉK</c:v>
                </c:pt>
                <c:pt idx="2">
                  <c:v>É-K</c:v>
                </c:pt>
                <c:pt idx="3">
                  <c:v>K-ÉK</c:v>
                </c:pt>
                <c:pt idx="4">
                  <c:v>K</c:v>
                </c:pt>
                <c:pt idx="5">
                  <c:v>K-DK</c:v>
                </c:pt>
                <c:pt idx="6">
                  <c:v>D-K</c:v>
                </c:pt>
                <c:pt idx="7">
                  <c:v>D-DK</c:v>
                </c:pt>
                <c:pt idx="8">
                  <c:v>D</c:v>
                </c:pt>
                <c:pt idx="9">
                  <c:v>D-DNy</c:v>
                </c:pt>
                <c:pt idx="10">
                  <c:v>D-Ny</c:v>
                </c:pt>
                <c:pt idx="11">
                  <c:v>Ny-DNy</c:v>
                </c:pt>
                <c:pt idx="12">
                  <c:v>Ny</c:v>
                </c:pt>
                <c:pt idx="13">
                  <c:v>Ny-ÉNy</c:v>
                </c:pt>
                <c:pt idx="14">
                  <c:v>É-Ny</c:v>
                </c:pt>
                <c:pt idx="15">
                  <c:v>É-ÉNy</c:v>
                </c:pt>
              </c:strCache>
            </c:strRef>
          </c:cat>
          <c:val>
            <c:numRef>
              <c:f>Meteo!$C$2:$C$17</c:f>
              <c:numCache>
                <c:formatCode>General</c:formatCode>
                <c:ptCount val="16"/>
                <c:pt idx="0">
                  <c:v>5</c:v>
                </c:pt>
                <c:pt idx="1">
                  <c:v>2.5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43C-4450-9076-20C5596BE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90828048"/>
        <c:axId val="-1090819888"/>
      </c:radarChart>
      <c:catAx>
        <c:axId val="-109082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90819888"/>
        <c:crosses val="autoZero"/>
        <c:auto val="1"/>
        <c:lblAlgn val="ctr"/>
        <c:lblOffset val="100"/>
        <c:noMultiLvlLbl val="0"/>
      </c:catAx>
      <c:valAx>
        <c:axId val="-1090819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90828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Szélrózsa </a:t>
            </a:r>
            <a:r>
              <a:rPr lang="en-US"/>
              <a:t>- 2019</a:t>
            </a:r>
            <a:endParaRPr lang="ro-R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v>Irány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Meteo!$A$21:$A$36</c:f>
              <c:strCache>
                <c:ptCount val="16"/>
                <c:pt idx="0">
                  <c:v>É</c:v>
                </c:pt>
                <c:pt idx="1">
                  <c:v>É-ÉK</c:v>
                </c:pt>
                <c:pt idx="2">
                  <c:v>É-K</c:v>
                </c:pt>
                <c:pt idx="3">
                  <c:v>K-ÉK</c:v>
                </c:pt>
                <c:pt idx="4">
                  <c:v>K</c:v>
                </c:pt>
                <c:pt idx="5">
                  <c:v>K-DK</c:v>
                </c:pt>
                <c:pt idx="6">
                  <c:v>D-K</c:v>
                </c:pt>
                <c:pt idx="7">
                  <c:v>D-DK</c:v>
                </c:pt>
                <c:pt idx="8">
                  <c:v>D</c:v>
                </c:pt>
                <c:pt idx="9">
                  <c:v>D-DNy</c:v>
                </c:pt>
                <c:pt idx="10">
                  <c:v>D-Ny</c:v>
                </c:pt>
                <c:pt idx="11">
                  <c:v>Ny-DNy</c:v>
                </c:pt>
                <c:pt idx="12">
                  <c:v>Ny</c:v>
                </c:pt>
                <c:pt idx="13">
                  <c:v>Ny-ÉNy</c:v>
                </c:pt>
                <c:pt idx="14">
                  <c:v>É-Ny</c:v>
                </c:pt>
                <c:pt idx="15">
                  <c:v>É-ÉNy</c:v>
                </c:pt>
              </c:strCache>
            </c:strRef>
          </c:cat>
          <c:val>
            <c:numRef>
              <c:f>Meteo!$B$21:$B$36</c:f>
              <c:numCache>
                <c:formatCode>General</c:formatCode>
                <c:ptCount val="16"/>
                <c:pt idx="0">
                  <c:v>5.6</c:v>
                </c:pt>
                <c:pt idx="1">
                  <c:v>2.5</c:v>
                </c:pt>
                <c:pt idx="2">
                  <c:v>1.7</c:v>
                </c:pt>
                <c:pt idx="3">
                  <c:v>2.1</c:v>
                </c:pt>
                <c:pt idx="4">
                  <c:v>2.9</c:v>
                </c:pt>
                <c:pt idx="5">
                  <c:v>13.1</c:v>
                </c:pt>
                <c:pt idx="6">
                  <c:v>9.6999999999999993</c:v>
                </c:pt>
                <c:pt idx="7">
                  <c:v>10.199999999999999</c:v>
                </c:pt>
                <c:pt idx="8">
                  <c:v>5.6</c:v>
                </c:pt>
                <c:pt idx="9">
                  <c:v>3.9</c:v>
                </c:pt>
                <c:pt idx="10">
                  <c:v>3.4</c:v>
                </c:pt>
                <c:pt idx="11">
                  <c:v>6.6</c:v>
                </c:pt>
                <c:pt idx="12">
                  <c:v>3.3</c:v>
                </c:pt>
                <c:pt idx="13">
                  <c:v>4.2</c:v>
                </c:pt>
                <c:pt idx="14">
                  <c:v>4.3</c:v>
                </c:pt>
                <c:pt idx="15">
                  <c:v>3.1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CCA-4428-BBDB-2813E184071B}"/>
            </c:ext>
          </c:extLst>
        </c:ser>
        <c:ser>
          <c:idx val="1"/>
          <c:order val="1"/>
          <c:tx>
            <c:v>Sebesség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Meteo!$A$21:$A$36</c:f>
              <c:strCache>
                <c:ptCount val="16"/>
                <c:pt idx="0">
                  <c:v>É</c:v>
                </c:pt>
                <c:pt idx="1">
                  <c:v>É-ÉK</c:v>
                </c:pt>
                <c:pt idx="2">
                  <c:v>É-K</c:v>
                </c:pt>
                <c:pt idx="3">
                  <c:v>K-ÉK</c:v>
                </c:pt>
                <c:pt idx="4">
                  <c:v>K</c:v>
                </c:pt>
                <c:pt idx="5">
                  <c:v>K-DK</c:v>
                </c:pt>
                <c:pt idx="6">
                  <c:v>D-K</c:v>
                </c:pt>
                <c:pt idx="7">
                  <c:v>D-DK</c:v>
                </c:pt>
                <c:pt idx="8">
                  <c:v>D</c:v>
                </c:pt>
                <c:pt idx="9">
                  <c:v>D-DNy</c:v>
                </c:pt>
                <c:pt idx="10">
                  <c:v>D-Ny</c:v>
                </c:pt>
                <c:pt idx="11">
                  <c:v>Ny-DNy</c:v>
                </c:pt>
                <c:pt idx="12">
                  <c:v>Ny</c:v>
                </c:pt>
                <c:pt idx="13">
                  <c:v>Ny-ÉNy</c:v>
                </c:pt>
                <c:pt idx="14">
                  <c:v>É-Ny</c:v>
                </c:pt>
                <c:pt idx="15">
                  <c:v>É-ÉNy</c:v>
                </c:pt>
              </c:strCache>
            </c:strRef>
          </c:cat>
          <c:val>
            <c:numRef>
              <c:f>Meteo!$C$21:$C$36</c:f>
              <c:numCache>
                <c:formatCode>General</c:formatCode>
                <c:ptCount val="16"/>
                <c:pt idx="0">
                  <c:v>3.5</c:v>
                </c:pt>
                <c:pt idx="1">
                  <c:v>3.5</c:v>
                </c:pt>
                <c:pt idx="2">
                  <c:v>4</c:v>
                </c:pt>
                <c:pt idx="3">
                  <c:v>3.7</c:v>
                </c:pt>
                <c:pt idx="4">
                  <c:v>3.2</c:v>
                </c:pt>
                <c:pt idx="5">
                  <c:v>2.6</c:v>
                </c:pt>
                <c:pt idx="6">
                  <c:v>2.7</c:v>
                </c:pt>
                <c:pt idx="7">
                  <c:v>2.8</c:v>
                </c:pt>
                <c:pt idx="8">
                  <c:v>2.6</c:v>
                </c:pt>
                <c:pt idx="9">
                  <c:v>2.4</c:v>
                </c:pt>
                <c:pt idx="10">
                  <c:v>3.7</c:v>
                </c:pt>
                <c:pt idx="11">
                  <c:v>3.3</c:v>
                </c:pt>
                <c:pt idx="12">
                  <c:v>2.8</c:v>
                </c:pt>
                <c:pt idx="13">
                  <c:v>2.5</c:v>
                </c:pt>
                <c:pt idx="14">
                  <c:v>2.9</c:v>
                </c:pt>
                <c:pt idx="15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CCA-4428-BBDB-2813E1840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90816624"/>
        <c:axId val="-1090813904"/>
      </c:radarChart>
      <c:catAx>
        <c:axId val="-109081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90813904"/>
        <c:crosses val="autoZero"/>
        <c:auto val="1"/>
        <c:lblAlgn val="ctr"/>
        <c:lblOffset val="100"/>
        <c:noMultiLvlLbl val="0"/>
      </c:catAx>
      <c:valAx>
        <c:axId val="-109081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9081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487680</xdr:colOff>
      <xdr:row>1</xdr:row>
      <xdr:rowOff>68580</xdr:rowOff>
    </xdr:from>
    <xdr:to>
      <xdr:col>11</xdr:col>
      <xdr:colOff>182880</xdr:colOff>
      <xdr:row>15</xdr:row>
      <xdr:rowOff>144780</xdr:rowOff>
    </xdr:to>
    <xdr:graphicFrame macro="">
      <xdr:nvGraphicFramePr>
        <xdr:cNvPr id="3" name="Diagramă 2">
          <a:extLst>
            <a:ext uri="{FF2B5EF4-FFF2-40B4-BE49-F238E27FC236}">
              <a16:creationId xmlns:a16="http://schemas.microsoft.com/office/drawing/2014/main" xmlns="" id="{9925BFC2-DC54-4123-BC94-05F3DA8302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411480</xdr:colOff>
      <xdr:row>19</xdr:row>
      <xdr:rowOff>129540</xdr:rowOff>
    </xdr:from>
    <xdr:to>
      <xdr:col>11</xdr:col>
      <xdr:colOff>106680</xdr:colOff>
      <xdr:row>34</xdr:row>
      <xdr:rowOff>22860</xdr:rowOff>
    </xdr:to>
    <xdr:graphicFrame macro="">
      <xdr:nvGraphicFramePr>
        <xdr:cNvPr id="5" name="Diagramă 4">
          <a:extLst>
            <a:ext uri="{FF2B5EF4-FFF2-40B4-BE49-F238E27FC236}">
              <a16:creationId xmlns:a16="http://schemas.microsoft.com/office/drawing/2014/main" xmlns="" id="{2FE65F4C-6891-42F9-8882-6818E05171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zoomScale="85" zoomScaleNormal="85" workbookViewId="0">
      <selection activeCell="C26" sqref="C26"/>
    </sheetView>
  </sheetViews>
  <sheetFormatPr defaultRowHeight="15" x14ac:dyDescent="0.25"/>
  <cols>
    <col min="1" max="1" width="36.7109375" customWidth="1"/>
    <col min="2" max="2" width="12.5703125" bestFit="1" customWidth="1"/>
    <col min="3" max="3" width="15.28515625" bestFit="1" customWidth="1"/>
    <col min="4" max="4" width="9.140625" customWidth="1"/>
    <col min="5" max="8" width="17.140625" bestFit="1" customWidth="1"/>
    <col min="9" max="10" width="13.85546875" bestFit="1" customWidth="1"/>
    <col min="11" max="11" width="14.5703125" bestFit="1" customWidth="1"/>
    <col min="12" max="12" width="13.85546875" bestFit="1" customWidth="1"/>
    <col min="13" max="13" width="12" customWidth="1"/>
    <col min="14" max="14" width="13.85546875" bestFit="1" customWidth="1"/>
    <col min="15" max="15" width="16.140625" bestFit="1" customWidth="1"/>
    <col min="16" max="16" width="15.7109375" bestFit="1" customWidth="1"/>
    <col min="17" max="17" width="16.140625" bestFit="1" customWidth="1"/>
    <col min="18" max="18" width="16.5703125" bestFit="1" customWidth="1"/>
    <col min="19" max="19" width="17" bestFit="1" customWidth="1"/>
    <col min="20" max="20" width="18.140625" bestFit="1" customWidth="1"/>
    <col min="21" max="21" width="16.5703125" bestFit="1" customWidth="1"/>
  </cols>
  <sheetData>
    <row r="1" spans="1:21" ht="36.75" x14ac:dyDescent="0.25">
      <c r="A1" s="9" t="s">
        <v>17</v>
      </c>
      <c r="B1" s="9" t="s">
        <v>53</v>
      </c>
      <c r="C1" s="9" t="s">
        <v>54</v>
      </c>
      <c r="D1" s="9" t="s">
        <v>1</v>
      </c>
      <c r="E1" s="9" t="s">
        <v>36</v>
      </c>
      <c r="F1" s="9" t="s">
        <v>37</v>
      </c>
      <c r="G1" s="9" t="s">
        <v>38</v>
      </c>
      <c r="H1" s="9" t="s">
        <v>39</v>
      </c>
      <c r="I1" s="9" t="s">
        <v>48</v>
      </c>
      <c r="J1" s="9" t="s">
        <v>40</v>
      </c>
      <c r="K1" s="9" t="s">
        <v>41</v>
      </c>
      <c r="L1" s="9" t="s">
        <v>42</v>
      </c>
      <c r="M1" s="9" t="s">
        <v>43</v>
      </c>
      <c r="N1" s="9" t="s">
        <v>44</v>
      </c>
      <c r="O1" s="9" t="s">
        <v>45</v>
      </c>
      <c r="P1" s="9" t="s">
        <v>46</v>
      </c>
      <c r="Q1" s="9" t="s">
        <v>47</v>
      </c>
      <c r="R1" s="9" t="s">
        <v>49</v>
      </c>
      <c r="S1" s="9" t="s">
        <v>50</v>
      </c>
      <c r="T1" s="9" t="s">
        <v>51</v>
      </c>
      <c r="U1" s="9" t="s">
        <v>52</v>
      </c>
    </row>
    <row r="2" spans="1:21" hidden="1" x14ac:dyDescent="0.25">
      <c r="A2" s="4" t="s">
        <v>0</v>
      </c>
      <c r="B2" s="4" t="s">
        <v>3</v>
      </c>
      <c r="C2" s="5">
        <v>10918</v>
      </c>
      <c r="D2" s="6">
        <f>C2*(1-$C$24/365)</f>
        <v>9871.0684931506858</v>
      </c>
      <c r="E2" s="5">
        <v>3.7</v>
      </c>
      <c r="F2" s="5">
        <v>0.14000000000000001</v>
      </c>
      <c r="G2" s="5">
        <v>6.0000000000000001E-3</v>
      </c>
      <c r="H2" s="5">
        <v>2E-3</v>
      </c>
      <c r="I2" s="6">
        <f>E2*$D2</f>
        <v>36522.953424657542</v>
      </c>
      <c r="J2" s="6">
        <f t="shared" ref="J2:L19" si="0">F2*$D2</f>
        <v>1381.949589041096</v>
      </c>
      <c r="K2" s="6">
        <f t="shared" si="0"/>
        <v>59.226410958904118</v>
      </c>
      <c r="L2" s="6">
        <f t="shared" si="0"/>
        <v>19.742136986301372</v>
      </c>
      <c r="M2" s="5">
        <v>173000</v>
      </c>
      <c r="N2" s="10">
        <f>(I2*1000/$M2)/(365*24*3600)</f>
        <v>6.6944234435179939E-6</v>
      </c>
      <c r="O2" s="10">
        <f t="shared" ref="O2:Q19" si="1">(J2*1000/$M2)/(365*24*3600)</f>
        <v>2.5330250867365379E-7</v>
      </c>
      <c r="P2" s="10">
        <f t="shared" si="1"/>
        <v>1.085582180029945E-8</v>
      </c>
      <c r="Q2" s="10">
        <f t="shared" si="1"/>
        <v>3.6186072667664834E-9</v>
      </c>
      <c r="R2" s="11">
        <f>N2*$M2</f>
        <v>1.1581352557286129</v>
      </c>
      <c r="S2" s="11">
        <f t="shared" ref="S2:U19" si="2">O2*$M2</f>
        <v>4.3821334000542105E-2</v>
      </c>
      <c r="T2" s="11">
        <f t="shared" si="2"/>
        <v>1.8780571714518048E-3</v>
      </c>
      <c r="U2" s="11">
        <f t="shared" si="2"/>
        <v>6.2601905715060165E-4</v>
      </c>
    </row>
    <row r="3" spans="1:21" hidden="1" x14ac:dyDescent="0.25">
      <c r="A3" s="4"/>
      <c r="B3" s="4" t="s">
        <v>4</v>
      </c>
      <c r="C3" s="5">
        <v>1557</v>
      </c>
      <c r="D3" s="6">
        <f t="shared" ref="D3:D23" si="3">C3*(1-$C$24/365)</f>
        <v>1407.6986301369864</v>
      </c>
      <c r="E3" s="5">
        <v>12.5</v>
      </c>
      <c r="F3" s="5">
        <v>0.17</v>
      </c>
      <c r="G3" s="5">
        <v>0.01</v>
      </c>
      <c r="H3" s="5">
        <v>5.0000000000000001E-3</v>
      </c>
      <c r="I3" s="6">
        <f t="shared" ref="I3:I23" si="4">E3*$D3</f>
        <v>17596.232876712329</v>
      </c>
      <c r="J3" s="6">
        <f t="shared" si="0"/>
        <v>239.30876712328771</v>
      </c>
      <c r="K3" s="6">
        <f t="shared" si="0"/>
        <v>14.076986301369864</v>
      </c>
      <c r="L3" s="6">
        <f t="shared" si="0"/>
        <v>7.038493150684932</v>
      </c>
      <c r="M3" s="5">
        <v>173000</v>
      </c>
      <c r="N3" s="10">
        <f t="shared" ref="N3:N23" si="5">(I3*1000/$M3)/(365*24*3600)</f>
        <v>3.2252767873897546E-6</v>
      </c>
      <c r="O3" s="10">
        <f t="shared" si="1"/>
        <v>4.3863764308500668E-8</v>
      </c>
      <c r="P3" s="10">
        <f t="shared" si="1"/>
        <v>2.5802214299118031E-9</v>
      </c>
      <c r="Q3" s="10">
        <f t="shared" si="1"/>
        <v>1.2901107149559015E-9</v>
      </c>
      <c r="R3" s="11">
        <f t="shared" ref="R3:R23" si="6">N3*$M3</f>
        <v>0.5579728842184275</v>
      </c>
      <c r="S3" s="11">
        <f t="shared" si="2"/>
        <v>7.5884312253706159E-3</v>
      </c>
      <c r="T3" s="11">
        <f t="shared" si="2"/>
        <v>4.4637830737474191E-4</v>
      </c>
      <c r="U3" s="11">
        <f t="shared" si="2"/>
        <v>2.2318915368737096E-4</v>
      </c>
    </row>
    <row r="4" spans="1:21" x14ac:dyDescent="0.25">
      <c r="A4" s="4" t="s">
        <v>18</v>
      </c>
      <c r="B4" s="4"/>
      <c r="C4" s="5"/>
      <c r="D4" s="6"/>
      <c r="E4" s="5"/>
      <c r="F4" s="5"/>
      <c r="G4" s="5"/>
      <c r="H4" s="5"/>
      <c r="I4" s="6"/>
      <c r="J4" s="6"/>
      <c r="K4" s="6"/>
      <c r="L4" s="6"/>
      <c r="M4" s="5"/>
      <c r="N4" s="16">
        <f>SUM(N2:N3)</f>
        <v>9.9197002309077485E-6</v>
      </c>
      <c r="O4" s="16">
        <f t="shared" ref="O4:Q4" si="7">SUM(O2:O3)</f>
        <v>2.9716627298215443E-7</v>
      </c>
      <c r="P4" s="16">
        <f t="shared" si="7"/>
        <v>1.3436043230211252E-8</v>
      </c>
      <c r="Q4" s="16">
        <f t="shared" si="7"/>
        <v>4.9087179817223845E-9</v>
      </c>
      <c r="R4" s="17">
        <f>SUM(R2:R3)</f>
        <v>1.7161081399470404</v>
      </c>
      <c r="S4" s="17">
        <f t="shared" ref="S4" si="8">SUM(S2:S3)</f>
        <v>5.1409765225912722E-2</v>
      </c>
      <c r="T4" s="17">
        <f t="shared" ref="T4" si="9">SUM(T2:T3)</f>
        <v>2.3244354788265467E-3</v>
      </c>
      <c r="U4" s="17">
        <f t="shared" ref="U4" si="10">SUM(U2:U3)</f>
        <v>8.4920821083797257E-4</v>
      </c>
    </row>
    <row r="5" spans="1:21" ht="24" x14ac:dyDescent="0.25">
      <c r="A5" s="4" t="s">
        <v>19</v>
      </c>
      <c r="B5" s="4" t="s">
        <v>56</v>
      </c>
      <c r="C5" s="5">
        <v>1300</v>
      </c>
      <c r="D5" s="6">
        <f t="shared" si="3"/>
        <v>1175.3424657534247</v>
      </c>
      <c r="E5" s="5">
        <v>3.7</v>
      </c>
      <c r="F5" s="5">
        <v>0.14000000000000001</v>
      </c>
      <c r="G5" s="5">
        <v>6.0000000000000001E-3</v>
      </c>
      <c r="H5" s="5">
        <v>2E-3</v>
      </c>
      <c r="I5" s="6">
        <f t="shared" si="4"/>
        <v>4348.7671232876719</v>
      </c>
      <c r="J5" s="6">
        <f t="shared" si="0"/>
        <v>164.54794520547946</v>
      </c>
      <c r="K5" s="6">
        <f t="shared" si="0"/>
        <v>7.0520547945205481</v>
      </c>
      <c r="L5" s="6">
        <f t="shared" si="0"/>
        <v>2.3506849315068492</v>
      </c>
      <c r="M5" s="5">
        <v>53000</v>
      </c>
      <c r="N5" s="10">
        <f t="shared" si="5"/>
        <v>2.6018585068921964E-6</v>
      </c>
      <c r="O5" s="10">
        <f t="shared" si="1"/>
        <v>9.8448700260785795E-8</v>
      </c>
      <c r="P5" s="10">
        <f t="shared" si="1"/>
        <v>4.2192300111765337E-9</v>
      </c>
      <c r="Q5" s="10">
        <f t="shared" si="1"/>
        <v>1.4064100037255112E-9</v>
      </c>
      <c r="R5" s="18">
        <f t="shared" si="6"/>
        <v>0.13789850086528641</v>
      </c>
      <c r="S5" s="18">
        <f t="shared" si="2"/>
        <v>5.2177811138216469E-3</v>
      </c>
      <c r="T5" s="18">
        <f t="shared" si="2"/>
        <v>2.2361919059235628E-4</v>
      </c>
      <c r="U5" s="18">
        <f t="shared" si="2"/>
        <v>7.453973019745209E-5</v>
      </c>
    </row>
    <row r="6" spans="1:21" x14ac:dyDescent="0.25">
      <c r="A6" s="4"/>
      <c r="B6" s="4" t="s">
        <v>55</v>
      </c>
      <c r="C6" s="5">
        <v>750</v>
      </c>
      <c r="D6" s="6">
        <f t="shared" si="3"/>
        <v>678.08219178082197</v>
      </c>
      <c r="E6" s="5">
        <v>12.5</v>
      </c>
      <c r="F6" s="5">
        <v>0.17</v>
      </c>
      <c r="G6" s="5">
        <v>0.01</v>
      </c>
      <c r="H6" s="5">
        <v>5.0000000000000001E-3</v>
      </c>
      <c r="I6" s="6">
        <f t="shared" si="4"/>
        <v>8476.0273972602754</v>
      </c>
      <c r="J6" s="6">
        <f t="shared" si="0"/>
        <v>115.27397260273975</v>
      </c>
      <c r="K6" s="6">
        <f t="shared" si="0"/>
        <v>6.7808219178082201</v>
      </c>
      <c r="L6" s="6">
        <f t="shared" si="0"/>
        <v>3.39041095890411</v>
      </c>
      <c r="M6" s="5">
        <v>53000</v>
      </c>
      <c r="N6" s="10">
        <f t="shared" si="5"/>
        <v>5.0711899172794874E-6</v>
      </c>
      <c r="O6" s="10">
        <f t="shared" si="1"/>
        <v>6.8968182875001046E-8</v>
      </c>
      <c r="P6" s="10">
        <f t="shared" si="1"/>
        <v>4.0569519338235905E-9</v>
      </c>
      <c r="Q6" s="10">
        <f t="shared" si="1"/>
        <v>2.0284759669117953E-9</v>
      </c>
      <c r="R6" s="18">
        <f t="shared" si="6"/>
        <v>0.26877306561581282</v>
      </c>
      <c r="S6" s="18">
        <f t="shared" si="2"/>
        <v>3.6553136923750556E-3</v>
      </c>
      <c r="T6" s="18">
        <f t="shared" si="2"/>
        <v>2.1501845249265029E-4</v>
      </c>
      <c r="U6" s="18">
        <f t="shared" si="2"/>
        <v>1.0750922624632514E-4</v>
      </c>
    </row>
    <row r="7" spans="1:21" x14ac:dyDescent="0.25">
      <c r="A7" s="4" t="s">
        <v>19</v>
      </c>
      <c r="B7" s="4"/>
      <c r="C7" s="5"/>
      <c r="D7" s="6"/>
      <c r="E7" s="5"/>
      <c r="F7" s="5"/>
      <c r="G7" s="5"/>
      <c r="H7" s="5"/>
      <c r="I7" s="6"/>
      <c r="J7" s="6"/>
      <c r="K7" s="6"/>
      <c r="L7" s="6"/>
      <c r="M7" s="5"/>
      <c r="N7" s="16">
        <f>SUM(N5:N6)</f>
        <v>7.6730484241716846E-6</v>
      </c>
      <c r="O7" s="16">
        <f t="shared" ref="O7:U7" si="11">SUM(O5:O6)</f>
        <v>1.6741688313578684E-7</v>
      </c>
      <c r="P7" s="16">
        <f t="shared" si="11"/>
        <v>8.276181945000125E-9</v>
      </c>
      <c r="Q7" s="16">
        <f t="shared" si="11"/>
        <v>3.4348859706373066E-9</v>
      </c>
      <c r="R7" s="17">
        <f t="shared" si="11"/>
        <v>0.40667156648109926</v>
      </c>
      <c r="S7" s="17">
        <f t="shared" si="11"/>
        <v>8.8730948061967029E-3</v>
      </c>
      <c r="T7" s="17">
        <f t="shared" si="11"/>
        <v>4.3863764308500655E-4</v>
      </c>
      <c r="U7" s="17">
        <f t="shared" si="11"/>
        <v>1.8204895644377724E-4</v>
      </c>
    </row>
    <row r="8" spans="1:21" ht="24" x14ac:dyDescent="0.25">
      <c r="A8" s="4" t="s">
        <v>35</v>
      </c>
      <c r="B8" s="4" t="s">
        <v>56</v>
      </c>
      <c r="C8" s="5">
        <v>8160</v>
      </c>
      <c r="D8" s="6">
        <f t="shared" si="3"/>
        <v>7377.5342465753429</v>
      </c>
      <c r="E8" s="5">
        <v>3.7</v>
      </c>
      <c r="F8" s="5">
        <v>0.14000000000000001</v>
      </c>
      <c r="G8" s="5">
        <v>6.0000000000000001E-3</v>
      </c>
      <c r="H8" s="5">
        <v>2E-3</v>
      </c>
      <c r="I8" s="6">
        <f t="shared" si="4"/>
        <v>27296.876712328769</v>
      </c>
      <c r="J8" s="6">
        <f t="shared" si="0"/>
        <v>1032.854794520548</v>
      </c>
      <c r="K8" s="6">
        <f t="shared" si="0"/>
        <v>44.265205479452057</v>
      </c>
      <c r="L8" s="6">
        <f t="shared" si="0"/>
        <v>14.755068493150686</v>
      </c>
      <c r="M8" s="5">
        <v>45000</v>
      </c>
      <c r="N8" s="10">
        <f t="shared" si="5"/>
        <v>1.9235072941209179E-5</v>
      </c>
      <c r="O8" s="10">
        <f t="shared" si="1"/>
        <v>7.2781357074845529E-7</v>
      </c>
      <c r="P8" s="10">
        <f t="shared" si="1"/>
        <v>3.1192010174933806E-8</v>
      </c>
      <c r="Q8" s="10">
        <f t="shared" si="1"/>
        <v>1.0397336724977935E-8</v>
      </c>
      <c r="R8" s="11">
        <f t="shared" si="6"/>
        <v>0.86557828235441303</v>
      </c>
      <c r="S8" s="11">
        <f t="shared" si="2"/>
        <v>3.2751610683680488E-2</v>
      </c>
      <c r="T8" s="11">
        <f t="shared" si="2"/>
        <v>1.4036404578720212E-3</v>
      </c>
      <c r="U8" s="11">
        <f t="shared" si="2"/>
        <v>4.6788015262400707E-4</v>
      </c>
    </row>
    <row r="9" spans="1:21" ht="24" x14ac:dyDescent="0.25">
      <c r="A9" s="4" t="s">
        <v>20</v>
      </c>
      <c r="B9" s="4" t="s">
        <v>56</v>
      </c>
      <c r="C9" s="5">
        <v>8160</v>
      </c>
      <c r="D9" s="6">
        <f t="shared" si="3"/>
        <v>7377.5342465753429</v>
      </c>
      <c r="E9" s="5">
        <v>3.7</v>
      </c>
      <c r="F9" s="5">
        <v>0.14000000000000001</v>
      </c>
      <c r="G9" s="5">
        <v>6.0000000000000001E-3</v>
      </c>
      <c r="H9" s="5">
        <v>2E-3</v>
      </c>
      <c r="I9" s="6">
        <f t="shared" si="4"/>
        <v>27296.876712328769</v>
      </c>
      <c r="J9" s="6">
        <f t="shared" si="0"/>
        <v>1032.854794520548</v>
      </c>
      <c r="K9" s="6">
        <f t="shared" si="0"/>
        <v>44.265205479452057</v>
      </c>
      <c r="L9" s="6">
        <f t="shared" si="0"/>
        <v>14.755068493150686</v>
      </c>
      <c r="M9" s="5">
        <v>45000</v>
      </c>
      <c r="N9" s="10">
        <f t="shared" si="5"/>
        <v>1.9235072941209179E-5</v>
      </c>
      <c r="O9" s="10">
        <f t="shared" si="1"/>
        <v>7.2781357074845529E-7</v>
      </c>
      <c r="P9" s="10">
        <f t="shared" si="1"/>
        <v>3.1192010174933806E-8</v>
      </c>
      <c r="Q9" s="10">
        <f t="shared" si="1"/>
        <v>1.0397336724977935E-8</v>
      </c>
      <c r="R9" s="11">
        <f t="shared" si="6"/>
        <v>0.86557828235441303</v>
      </c>
      <c r="S9" s="11">
        <f t="shared" si="2"/>
        <v>3.2751610683680488E-2</v>
      </c>
      <c r="T9" s="11">
        <f t="shared" si="2"/>
        <v>1.4036404578720212E-3</v>
      </c>
      <c r="U9" s="11">
        <f t="shared" si="2"/>
        <v>4.6788015262400707E-4</v>
      </c>
    </row>
    <row r="10" spans="1:21" ht="24" x14ac:dyDescent="0.25">
      <c r="A10" s="4" t="s">
        <v>34</v>
      </c>
      <c r="B10" s="4" t="s">
        <v>56</v>
      </c>
      <c r="C10" s="5">
        <v>8160</v>
      </c>
      <c r="D10" s="6">
        <f t="shared" si="3"/>
        <v>7377.5342465753429</v>
      </c>
      <c r="E10" s="5">
        <v>3.7</v>
      </c>
      <c r="F10" s="5">
        <v>0.14000000000000001</v>
      </c>
      <c r="G10" s="5">
        <v>6.0000000000000001E-3</v>
      </c>
      <c r="H10" s="5">
        <v>2E-3</v>
      </c>
      <c r="I10" s="6">
        <f t="shared" si="4"/>
        <v>27296.876712328769</v>
      </c>
      <c r="J10" s="6">
        <f t="shared" si="0"/>
        <v>1032.854794520548</v>
      </c>
      <c r="K10" s="6">
        <f t="shared" si="0"/>
        <v>44.265205479452057</v>
      </c>
      <c r="L10" s="6">
        <f t="shared" si="0"/>
        <v>14.755068493150686</v>
      </c>
      <c r="M10" s="5">
        <v>38000</v>
      </c>
      <c r="N10" s="10">
        <f t="shared" si="5"/>
        <v>2.2778375851431922E-5</v>
      </c>
      <c r="O10" s="10">
        <f t="shared" si="1"/>
        <v>8.618844916758024E-7</v>
      </c>
      <c r="P10" s="10">
        <f t="shared" si="1"/>
        <v>3.693790678610582E-8</v>
      </c>
      <c r="Q10" s="10">
        <f t="shared" si="1"/>
        <v>1.2312635595368606E-8</v>
      </c>
      <c r="R10" s="11">
        <f t="shared" si="6"/>
        <v>0.86557828235441303</v>
      </c>
      <c r="S10" s="11">
        <f t="shared" si="2"/>
        <v>3.2751610683680495E-2</v>
      </c>
      <c r="T10" s="11">
        <f t="shared" si="2"/>
        <v>1.4036404578720212E-3</v>
      </c>
      <c r="U10" s="11">
        <f t="shared" si="2"/>
        <v>4.6788015262400702E-4</v>
      </c>
    </row>
    <row r="11" spans="1:21" ht="24" x14ac:dyDescent="0.25">
      <c r="A11" s="4" t="s">
        <v>21</v>
      </c>
      <c r="B11" s="4" t="s">
        <v>56</v>
      </c>
      <c r="C11" s="5">
        <v>8160</v>
      </c>
      <c r="D11" s="6">
        <f t="shared" si="3"/>
        <v>7377.5342465753429</v>
      </c>
      <c r="E11" s="5">
        <v>3.7</v>
      </c>
      <c r="F11" s="5">
        <v>0.14000000000000001</v>
      </c>
      <c r="G11" s="5">
        <v>6.0000000000000001E-3</v>
      </c>
      <c r="H11" s="5">
        <v>2E-3</v>
      </c>
      <c r="I11" s="6">
        <f t="shared" si="4"/>
        <v>27296.876712328769</v>
      </c>
      <c r="J11" s="6">
        <f t="shared" si="0"/>
        <v>1032.854794520548</v>
      </c>
      <c r="K11" s="6">
        <f t="shared" si="0"/>
        <v>44.265205479452057</v>
      </c>
      <c r="L11" s="6">
        <f t="shared" si="0"/>
        <v>14.755068493150686</v>
      </c>
      <c r="M11" s="5">
        <v>50000</v>
      </c>
      <c r="N11" s="10">
        <f t="shared" si="5"/>
        <v>1.7311565647088262E-5</v>
      </c>
      <c r="O11" s="10">
        <f t="shared" si="1"/>
        <v>6.5503221367360988E-7</v>
      </c>
      <c r="P11" s="10">
        <f t="shared" si="1"/>
        <v>2.8072809157440421E-8</v>
      </c>
      <c r="Q11" s="10">
        <f t="shared" si="1"/>
        <v>9.3576030524801408E-9</v>
      </c>
      <c r="R11" s="11">
        <f t="shared" si="6"/>
        <v>0.86557828235441303</v>
      </c>
      <c r="S11" s="11">
        <f t="shared" si="2"/>
        <v>3.2751610683680495E-2</v>
      </c>
      <c r="T11" s="11">
        <f t="shared" si="2"/>
        <v>1.4036404578720209E-3</v>
      </c>
      <c r="U11" s="11">
        <f t="shared" si="2"/>
        <v>4.6788015262400702E-4</v>
      </c>
    </row>
    <row r="12" spans="1:21" ht="24" x14ac:dyDescent="0.25">
      <c r="A12" s="4" t="s">
        <v>22</v>
      </c>
      <c r="B12" s="4" t="s">
        <v>56</v>
      </c>
      <c r="C12" s="5">
        <v>8160</v>
      </c>
      <c r="D12" s="6">
        <f t="shared" si="3"/>
        <v>7377.5342465753429</v>
      </c>
      <c r="E12" s="5">
        <v>3.7</v>
      </c>
      <c r="F12" s="5">
        <v>0.14000000000000001</v>
      </c>
      <c r="G12" s="5">
        <v>6.0000000000000001E-3</v>
      </c>
      <c r="H12" s="5">
        <v>2E-3</v>
      </c>
      <c r="I12" s="6">
        <f t="shared" si="4"/>
        <v>27296.876712328769</v>
      </c>
      <c r="J12" s="6">
        <f t="shared" si="0"/>
        <v>1032.854794520548</v>
      </c>
      <c r="K12" s="6">
        <f t="shared" si="0"/>
        <v>44.265205479452057</v>
      </c>
      <c r="L12" s="6">
        <f t="shared" si="0"/>
        <v>14.755068493150686</v>
      </c>
      <c r="M12" s="5">
        <v>46000</v>
      </c>
      <c r="N12" s="10">
        <f t="shared" si="5"/>
        <v>1.8816919181617675E-5</v>
      </c>
      <c r="O12" s="10">
        <f t="shared" si="1"/>
        <v>7.1199153660174981E-7</v>
      </c>
      <c r="P12" s="10">
        <f t="shared" si="1"/>
        <v>3.0513922997217851E-8</v>
      </c>
      <c r="Q12" s="10">
        <f t="shared" si="1"/>
        <v>1.0171307665739284E-8</v>
      </c>
      <c r="R12" s="11">
        <f t="shared" si="6"/>
        <v>0.86557828235441303</v>
      </c>
      <c r="S12" s="11">
        <f t="shared" si="2"/>
        <v>3.2751610683680488E-2</v>
      </c>
      <c r="T12" s="11">
        <f t="shared" si="2"/>
        <v>1.4036404578720212E-3</v>
      </c>
      <c r="U12" s="11">
        <f t="shared" si="2"/>
        <v>4.6788015262400702E-4</v>
      </c>
    </row>
    <row r="13" spans="1:21" ht="24" x14ac:dyDescent="0.25">
      <c r="A13" s="4" t="s">
        <v>23</v>
      </c>
      <c r="B13" s="4" t="s">
        <v>56</v>
      </c>
      <c r="C13" s="5">
        <v>8160</v>
      </c>
      <c r="D13" s="6">
        <f t="shared" si="3"/>
        <v>7377.5342465753429</v>
      </c>
      <c r="E13" s="5">
        <v>3.7</v>
      </c>
      <c r="F13" s="5">
        <v>0.14000000000000001</v>
      </c>
      <c r="G13" s="5">
        <v>6.0000000000000001E-3</v>
      </c>
      <c r="H13" s="5">
        <v>2E-3</v>
      </c>
      <c r="I13" s="6">
        <f t="shared" si="4"/>
        <v>27296.876712328769</v>
      </c>
      <c r="J13" s="6">
        <f t="shared" si="0"/>
        <v>1032.854794520548</v>
      </c>
      <c r="K13" s="6">
        <f t="shared" si="0"/>
        <v>44.265205479452057</v>
      </c>
      <c r="L13" s="6">
        <f t="shared" si="0"/>
        <v>14.755068493150686</v>
      </c>
      <c r="M13" s="5">
        <v>35000</v>
      </c>
      <c r="N13" s="10">
        <f t="shared" si="5"/>
        <v>2.4730808067268943E-5</v>
      </c>
      <c r="O13" s="10">
        <f t="shared" si="1"/>
        <v>9.35760305248014E-7</v>
      </c>
      <c r="P13" s="10">
        <f t="shared" si="1"/>
        <v>4.0104013082057747E-8</v>
      </c>
      <c r="Q13" s="10">
        <f t="shared" si="1"/>
        <v>1.3368004360685916E-8</v>
      </c>
      <c r="R13" s="11">
        <f t="shared" si="6"/>
        <v>0.86557828235441303</v>
      </c>
      <c r="S13" s="11">
        <f t="shared" si="2"/>
        <v>3.2751610683680488E-2</v>
      </c>
      <c r="T13" s="11">
        <f t="shared" si="2"/>
        <v>1.4036404578720212E-3</v>
      </c>
      <c r="U13" s="11">
        <f t="shared" si="2"/>
        <v>4.6788015262400707E-4</v>
      </c>
    </row>
    <row r="14" spans="1:21" ht="24" x14ac:dyDescent="0.25">
      <c r="A14" s="4" t="s">
        <v>24</v>
      </c>
      <c r="B14" s="4" t="s">
        <v>56</v>
      </c>
      <c r="C14" s="5">
        <v>8160</v>
      </c>
      <c r="D14" s="6">
        <f t="shared" si="3"/>
        <v>7377.5342465753429</v>
      </c>
      <c r="E14" s="5">
        <v>3.7</v>
      </c>
      <c r="F14" s="5">
        <v>0.14000000000000001</v>
      </c>
      <c r="G14" s="5">
        <v>6.0000000000000001E-3</v>
      </c>
      <c r="H14" s="5">
        <v>2E-3</v>
      </c>
      <c r="I14" s="6">
        <f t="shared" si="4"/>
        <v>27296.876712328769</v>
      </c>
      <c r="J14" s="6">
        <f t="shared" si="0"/>
        <v>1032.854794520548</v>
      </c>
      <c r="K14" s="6">
        <f t="shared" si="0"/>
        <v>44.265205479452057</v>
      </c>
      <c r="L14" s="6">
        <f t="shared" si="0"/>
        <v>14.755068493150686</v>
      </c>
      <c r="M14" s="5">
        <v>42000</v>
      </c>
      <c r="N14" s="10">
        <f t="shared" si="5"/>
        <v>2.0609006722724118E-5</v>
      </c>
      <c r="O14" s="10">
        <f t="shared" si="1"/>
        <v>7.7980025437334502E-7</v>
      </c>
      <c r="P14" s="10">
        <f t="shared" si="1"/>
        <v>3.3420010901714794E-8</v>
      </c>
      <c r="Q14" s="10">
        <f t="shared" si="1"/>
        <v>1.1140003633904929E-8</v>
      </c>
      <c r="R14" s="11">
        <f t="shared" si="6"/>
        <v>0.86557828235441292</v>
      </c>
      <c r="S14" s="11">
        <f t="shared" si="2"/>
        <v>3.2751610683680488E-2</v>
      </c>
      <c r="T14" s="11">
        <f t="shared" si="2"/>
        <v>1.4036404578720214E-3</v>
      </c>
      <c r="U14" s="11">
        <f t="shared" si="2"/>
        <v>4.6788015262400702E-4</v>
      </c>
    </row>
    <row r="15" spans="1:21" ht="24" x14ac:dyDescent="0.25">
      <c r="A15" s="4" t="s">
        <v>25</v>
      </c>
      <c r="B15" s="4" t="s">
        <v>56</v>
      </c>
      <c r="C15" s="5">
        <v>8160</v>
      </c>
      <c r="D15" s="6">
        <f t="shared" si="3"/>
        <v>7377.5342465753429</v>
      </c>
      <c r="E15" s="5">
        <v>3.7</v>
      </c>
      <c r="F15" s="5">
        <v>0.14000000000000001</v>
      </c>
      <c r="G15" s="5">
        <v>6.0000000000000001E-3</v>
      </c>
      <c r="H15" s="5">
        <v>2E-3</v>
      </c>
      <c r="I15" s="6">
        <f t="shared" si="4"/>
        <v>27296.876712328769</v>
      </c>
      <c r="J15" s="6">
        <f t="shared" si="0"/>
        <v>1032.854794520548</v>
      </c>
      <c r="K15" s="6">
        <f t="shared" si="0"/>
        <v>44.265205479452057</v>
      </c>
      <c r="L15" s="6">
        <f t="shared" si="0"/>
        <v>14.755068493150686</v>
      </c>
      <c r="M15" s="5">
        <v>52000</v>
      </c>
      <c r="N15" s="10">
        <f t="shared" si="5"/>
        <v>1.6645736199123328E-5</v>
      </c>
      <c r="O15" s="10">
        <f t="shared" si="1"/>
        <v>6.2983866699385559E-7</v>
      </c>
      <c r="P15" s="10">
        <f t="shared" si="1"/>
        <v>2.6993085728308101E-8</v>
      </c>
      <c r="Q15" s="10">
        <f t="shared" si="1"/>
        <v>8.9976952427693663E-9</v>
      </c>
      <c r="R15" s="11">
        <f t="shared" si="6"/>
        <v>0.86557828235441303</v>
      </c>
      <c r="S15" s="11">
        <f t="shared" si="2"/>
        <v>3.2751610683680488E-2</v>
      </c>
      <c r="T15" s="11">
        <f t="shared" si="2"/>
        <v>1.4036404578720212E-3</v>
      </c>
      <c r="U15" s="11">
        <f t="shared" si="2"/>
        <v>4.6788015262400707E-4</v>
      </c>
    </row>
    <row r="16" spans="1:21" ht="24" x14ac:dyDescent="0.25">
      <c r="A16" s="4" t="s">
        <v>26</v>
      </c>
      <c r="B16" s="4" t="s">
        <v>56</v>
      </c>
      <c r="C16" s="5">
        <v>8160</v>
      </c>
      <c r="D16" s="6">
        <f t="shared" si="3"/>
        <v>7377.5342465753429</v>
      </c>
      <c r="E16" s="5">
        <v>3.7</v>
      </c>
      <c r="F16" s="5">
        <v>0.14000000000000001</v>
      </c>
      <c r="G16" s="5">
        <v>6.0000000000000001E-3</v>
      </c>
      <c r="H16" s="5">
        <v>2E-3</v>
      </c>
      <c r="I16" s="6">
        <f t="shared" si="4"/>
        <v>27296.876712328769</v>
      </c>
      <c r="J16" s="6">
        <f t="shared" si="0"/>
        <v>1032.854794520548</v>
      </c>
      <c r="K16" s="6">
        <f t="shared" si="0"/>
        <v>44.265205479452057</v>
      </c>
      <c r="L16" s="6">
        <f t="shared" si="0"/>
        <v>14.755068493150686</v>
      </c>
      <c r="M16" s="5">
        <v>45000</v>
      </c>
      <c r="N16" s="10">
        <f t="shared" si="5"/>
        <v>1.9235072941209179E-5</v>
      </c>
      <c r="O16" s="10">
        <f t="shared" si="1"/>
        <v>7.2781357074845529E-7</v>
      </c>
      <c r="P16" s="10">
        <f t="shared" si="1"/>
        <v>3.1192010174933806E-8</v>
      </c>
      <c r="Q16" s="10">
        <f t="shared" si="1"/>
        <v>1.0397336724977935E-8</v>
      </c>
      <c r="R16" s="11">
        <f t="shared" si="6"/>
        <v>0.86557828235441303</v>
      </c>
      <c r="S16" s="11">
        <f t="shared" si="2"/>
        <v>3.2751610683680488E-2</v>
      </c>
      <c r="T16" s="11">
        <f t="shared" si="2"/>
        <v>1.4036404578720212E-3</v>
      </c>
      <c r="U16" s="11">
        <f t="shared" si="2"/>
        <v>4.6788015262400707E-4</v>
      </c>
    </row>
    <row r="17" spans="1:21" ht="24" x14ac:dyDescent="0.25">
      <c r="A17" s="4" t="s">
        <v>27</v>
      </c>
      <c r="B17" s="4" t="s">
        <v>56</v>
      </c>
      <c r="C17" s="5">
        <v>8160</v>
      </c>
      <c r="D17" s="6">
        <f t="shared" si="3"/>
        <v>7377.5342465753429</v>
      </c>
      <c r="E17" s="5">
        <v>3.7</v>
      </c>
      <c r="F17" s="5">
        <v>0.14000000000000001</v>
      </c>
      <c r="G17" s="5">
        <v>6.0000000000000001E-3</v>
      </c>
      <c r="H17" s="5">
        <v>2E-3</v>
      </c>
      <c r="I17" s="6">
        <f t="shared" si="4"/>
        <v>27296.876712328769</v>
      </c>
      <c r="J17" s="6">
        <f t="shared" si="0"/>
        <v>1032.854794520548</v>
      </c>
      <c r="K17" s="6">
        <f t="shared" si="0"/>
        <v>44.265205479452057</v>
      </c>
      <c r="L17" s="6">
        <f t="shared" si="0"/>
        <v>14.755068493150686</v>
      </c>
      <c r="M17" s="5">
        <v>46000</v>
      </c>
      <c r="N17" s="10">
        <f t="shared" si="5"/>
        <v>1.8816919181617675E-5</v>
      </c>
      <c r="O17" s="10">
        <f t="shared" si="1"/>
        <v>7.1199153660174981E-7</v>
      </c>
      <c r="P17" s="10">
        <f t="shared" si="1"/>
        <v>3.0513922997217851E-8</v>
      </c>
      <c r="Q17" s="10">
        <f t="shared" si="1"/>
        <v>1.0171307665739284E-8</v>
      </c>
      <c r="R17" s="11">
        <f t="shared" si="6"/>
        <v>0.86557828235441303</v>
      </c>
      <c r="S17" s="11">
        <f t="shared" si="2"/>
        <v>3.2751610683680488E-2</v>
      </c>
      <c r="T17" s="11">
        <f t="shared" si="2"/>
        <v>1.4036404578720212E-3</v>
      </c>
      <c r="U17" s="11">
        <f t="shared" si="2"/>
        <v>4.6788015262400702E-4</v>
      </c>
    </row>
    <row r="18" spans="1:21" ht="24" x14ac:dyDescent="0.25">
      <c r="A18" s="4" t="s">
        <v>28</v>
      </c>
      <c r="B18" s="4" t="s">
        <v>56</v>
      </c>
      <c r="C18" s="5">
        <v>8160</v>
      </c>
      <c r="D18" s="6">
        <f t="shared" si="3"/>
        <v>7377.5342465753429</v>
      </c>
      <c r="E18" s="5">
        <v>3.7</v>
      </c>
      <c r="F18" s="5">
        <v>0.14000000000000001</v>
      </c>
      <c r="G18" s="5">
        <v>6.0000000000000001E-3</v>
      </c>
      <c r="H18" s="5">
        <v>2E-3</v>
      </c>
      <c r="I18" s="6">
        <f t="shared" si="4"/>
        <v>27296.876712328769</v>
      </c>
      <c r="J18" s="6">
        <f t="shared" si="0"/>
        <v>1032.854794520548</v>
      </c>
      <c r="K18" s="6">
        <f t="shared" si="0"/>
        <v>44.265205479452057</v>
      </c>
      <c r="L18" s="6">
        <f t="shared" si="0"/>
        <v>14.755068493150686</v>
      </c>
      <c r="M18" s="5">
        <v>49000</v>
      </c>
      <c r="N18" s="10">
        <f t="shared" si="5"/>
        <v>1.7664862905192103E-5</v>
      </c>
      <c r="O18" s="10">
        <f t="shared" si="1"/>
        <v>6.684002180342957E-7</v>
      </c>
      <c r="P18" s="10">
        <f t="shared" si="1"/>
        <v>2.8645723630041246E-8</v>
      </c>
      <c r="Q18" s="10">
        <f t="shared" si="1"/>
        <v>9.5485745433470815E-9</v>
      </c>
      <c r="R18" s="11">
        <f t="shared" si="6"/>
        <v>0.86557828235441303</v>
      </c>
      <c r="S18" s="11">
        <f t="shared" si="2"/>
        <v>3.2751610683680488E-2</v>
      </c>
      <c r="T18" s="11">
        <f t="shared" si="2"/>
        <v>1.4036404578720212E-3</v>
      </c>
      <c r="U18" s="11">
        <f t="shared" si="2"/>
        <v>4.6788015262400702E-4</v>
      </c>
    </row>
    <row r="19" spans="1:21" ht="24" x14ac:dyDescent="0.25">
      <c r="A19" s="4" t="s">
        <v>29</v>
      </c>
      <c r="B19" s="4" t="s">
        <v>56</v>
      </c>
      <c r="C19" s="5">
        <v>8160</v>
      </c>
      <c r="D19" s="6">
        <f t="shared" si="3"/>
        <v>7377.5342465753429</v>
      </c>
      <c r="E19" s="5">
        <v>3.7</v>
      </c>
      <c r="F19" s="5">
        <v>0.14000000000000001</v>
      </c>
      <c r="G19" s="5">
        <v>6.0000000000000001E-3</v>
      </c>
      <c r="H19" s="5">
        <v>2E-3</v>
      </c>
      <c r="I19" s="6">
        <f t="shared" si="4"/>
        <v>27296.876712328769</v>
      </c>
      <c r="J19" s="6">
        <f t="shared" si="0"/>
        <v>1032.854794520548</v>
      </c>
      <c r="K19" s="6">
        <f t="shared" si="0"/>
        <v>44.265205479452057</v>
      </c>
      <c r="L19" s="6">
        <f t="shared" si="0"/>
        <v>14.755068493150686</v>
      </c>
      <c r="M19" s="5">
        <v>40000</v>
      </c>
      <c r="N19" s="10">
        <f t="shared" si="5"/>
        <v>2.1639457058860324E-5</v>
      </c>
      <c r="O19" s="10">
        <f t="shared" si="1"/>
        <v>8.1879026709201229E-7</v>
      </c>
      <c r="P19" s="10">
        <f t="shared" si="1"/>
        <v>3.5091011446800529E-8</v>
      </c>
      <c r="Q19" s="10">
        <f t="shared" si="1"/>
        <v>1.1697003815600175E-8</v>
      </c>
      <c r="R19" s="11">
        <f t="shared" si="6"/>
        <v>0.86557828235441292</v>
      </c>
      <c r="S19" s="11">
        <f t="shared" si="2"/>
        <v>3.2751610683680495E-2</v>
      </c>
      <c r="T19" s="11">
        <f t="shared" si="2"/>
        <v>1.4036404578720212E-3</v>
      </c>
      <c r="U19" s="11">
        <f t="shared" si="2"/>
        <v>4.6788015262400697E-4</v>
      </c>
    </row>
    <row r="20" spans="1:21" ht="24" x14ac:dyDescent="0.25">
      <c r="A20" s="12" t="s">
        <v>30</v>
      </c>
      <c r="B20" s="4" t="s">
        <v>56</v>
      </c>
      <c r="C20" s="5">
        <v>9600</v>
      </c>
      <c r="D20" s="6">
        <f t="shared" si="3"/>
        <v>8679.4520547945212</v>
      </c>
      <c r="E20" s="5">
        <v>3.7</v>
      </c>
      <c r="F20" s="5">
        <v>0.14000000000000001</v>
      </c>
      <c r="G20" s="5">
        <v>6.0000000000000001E-3</v>
      </c>
      <c r="H20" s="5">
        <v>2E-3</v>
      </c>
      <c r="I20" s="6">
        <f t="shared" si="4"/>
        <v>32113.97260273973</v>
      </c>
      <c r="J20" s="6">
        <f t="shared" ref="J20:J23" si="12">F20*$D20</f>
        <v>1215.1232876712331</v>
      </c>
      <c r="K20" s="6">
        <f t="shared" ref="K20:K23" si="13">G20*$D20</f>
        <v>52.07671232876713</v>
      </c>
      <c r="L20" s="6">
        <f t="shared" ref="L20:L21" si="14">H20*$D20</f>
        <v>17.358904109589044</v>
      </c>
      <c r="M20" s="5">
        <v>41600</v>
      </c>
      <c r="N20" s="10">
        <f t="shared" si="5"/>
        <v>2.4479023822240188E-5</v>
      </c>
      <c r="O20" s="10">
        <f t="shared" ref="O20:O23" si="15">(J20*1000/$M20)/(365*24*3600)</f>
        <v>9.2623333381449367E-7</v>
      </c>
      <c r="P20" s="10">
        <f t="shared" ref="P20:P23" si="16">(K20*1000/$M20)/(365*24*3600)</f>
        <v>3.9695714306335436E-8</v>
      </c>
      <c r="Q20" s="10">
        <f t="shared" ref="Q20:Q23" si="17">(L20*1000/$M20)/(365*24*3600)</f>
        <v>1.3231904768778483E-8</v>
      </c>
      <c r="R20" s="11">
        <f t="shared" si="6"/>
        <v>1.0183273910051918</v>
      </c>
      <c r="S20" s="11">
        <f t="shared" ref="S20:S23" si="18">O20*$M20</f>
        <v>3.8531306686682934E-2</v>
      </c>
      <c r="T20" s="11">
        <f t="shared" ref="T20:T23" si="19">P20*$M20</f>
        <v>1.6513417151435541E-3</v>
      </c>
      <c r="U20" s="11">
        <f t="shared" ref="U20:U23" si="20">Q20*$M20</f>
        <v>5.5044723838118493E-4</v>
      </c>
    </row>
    <row r="21" spans="1:21" ht="24" x14ac:dyDescent="0.25">
      <c r="A21" s="12" t="s">
        <v>31</v>
      </c>
      <c r="B21" s="4" t="s">
        <v>56</v>
      </c>
      <c r="C21" s="5">
        <v>9600</v>
      </c>
      <c r="D21" s="6">
        <f t="shared" si="3"/>
        <v>8679.4520547945212</v>
      </c>
      <c r="E21" s="5">
        <v>3.7</v>
      </c>
      <c r="F21" s="5">
        <v>0.14000000000000001</v>
      </c>
      <c r="G21" s="5">
        <v>6.0000000000000001E-3</v>
      </c>
      <c r="H21" s="5">
        <v>2E-3</v>
      </c>
      <c r="I21" s="6">
        <f t="shared" si="4"/>
        <v>32113.97260273973</v>
      </c>
      <c r="J21" s="6">
        <f t="shared" si="12"/>
        <v>1215.1232876712331</v>
      </c>
      <c r="K21" s="6">
        <f t="shared" si="13"/>
        <v>52.07671232876713</v>
      </c>
      <c r="L21" s="6">
        <f t="shared" si="14"/>
        <v>17.358904109589044</v>
      </c>
      <c r="M21" s="5">
        <v>69500</v>
      </c>
      <c r="N21" s="10">
        <f t="shared" si="5"/>
        <v>1.4652192676333694E-5</v>
      </c>
      <c r="O21" s="10">
        <f t="shared" si="15"/>
        <v>5.5440729045586955E-7</v>
      </c>
      <c r="P21" s="10">
        <f t="shared" si="16"/>
        <v>2.3760312448108695E-8</v>
      </c>
      <c r="Q21" s="10">
        <f t="shared" si="17"/>
        <v>7.920104149369566E-9</v>
      </c>
      <c r="R21" s="11">
        <f t="shared" si="6"/>
        <v>1.0183273910051918</v>
      </c>
      <c r="S21" s="11">
        <f t="shared" si="18"/>
        <v>3.8531306686682934E-2</v>
      </c>
      <c r="T21" s="11">
        <f t="shared" si="19"/>
        <v>1.6513417151435544E-3</v>
      </c>
      <c r="U21" s="11">
        <f t="shared" si="20"/>
        <v>5.5044723838118482E-4</v>
      </c>
    </row>
    <row r="22" spans="1:21" ht="24" x14ac:dyDescent="0.25">
      <c r="A22" s="27" t="s">
        <v>33</v>
      </c>
      <c r="B22" s="4" t="s">
        <v>56</v>
      </c>
      <c r="C22" s="5">
        <v>8100</v>
      </c>
      <c r="D22" s="6">
        <f t="shared" si="3"/>
        <v>7323.2876712328771</v>
      </c>
      <c r="E22" s="5">
        <v>3.7</v>
      </c>
      <c r="F22" s="5">
        <v>0.14000000000000001</v>
      </c>
      <c r="G22" s="5">
        <v>6.0000000000000001E-3</v>
      </c>
      <c r="H22" s="5">
        <v>2E-3</v>
      </c>
      <c r="I22" s="6">
        <f t="shared" si="4"/>
        <v>27096.164383561645</v>
      </c>
      <c r="J22" s="6">
        <f t="shared" si="12"/>
        <v>1025.2602739726028</v>
      </c>
      <c r="K22" s="6">
        <f t="shared" si="13"/>
        <v>43.939726027397263</v>
      </c>
      <c r="L22" s="6">
        <f>H22*$D22+$L$26</f>
        <v>85.646575342465752</v>
      </c>
      <c r="M22" s="5">
        <v>18500</v>
      </c>
      <c r="N22" s="10">
        <f t="shared" si="5"/>
        <v>4.6443985738412461E-5</v>
      </c>
      <c r="O22" s="10">
        <f t="shared" si="15"/>
        <v>1.7573400009129039E-6</v>
      </c>
      <c r="P22" s="10">
        <f t="shared" si="16"/>
        <v>7.5314571467695888E-8</v>
      </c>
      <c r="Q22" s="10">
        <f t="shared" si="17"/>
        <v>1.468018966611573E-7</v>
      </c>
      <c r="R22" s="11">
        <f t="shared" si="6"/>
        <v>0.85921373616063057</v>
      </c>
      <c r="S22" s="11">
        <f t="shared" si="18"/>
        <v>3.2510790016888724E-2</v>
      </c>
      <c r="T22" s="11">
        <f t="shared" si="19"/>
        <v>1.3933195721523739E-3</v>
      </c>
      <c r="U22" s="11">
        <f t="shared" si="20"/>
        <v>2.7158350882314098E-3</v>
      </c>
    </row>
    <row r="23" spans="1:21" ht="24" x14ac:dyDescent="0.25">
      <c r="A23" s="28" t="s">
        <v>32</v>
      </c>
      <c r="B23" s="4" t="s">
        <v>56</v>
      </c>
      <c r="C23" s="5">
        <v>12500</v>
      </c>
      <c r="D23" s="29">
        <f t="shared" si="3"/>
        <v>11301.369863013699</v>
      </c>
      <c r="E23" s="5">
        <v>3.7</v>
      </c>
      <c r="F23" s="5">
        <v>0.14000000000000001</v>
      </c>
      <c r="G23" s="5">
        <v>6.0000000000000001E-3</v>
      </c>
      <c r="H23" s="5">
        <v>2E-3</v>
      </c>
      <c r="I23" s="6">
        <f t="shared" si="4"/>
        <v>41815.068493150684</v>
      </c>
      <c r="J23" s="6">
        <f t="shared" si="12"/>
        <v>1582.191780821918</v>
      </c>
      <c r="K23" s="6">
        <f t="shared" si="13"/>
        <v>67.808219178082197</v>
      </c>
      <c r="L23" s="6">
        <f>H23*$D23+$L$26</f>
        <v>93.602739726027394</v>
      </c>
      <c r="M23" s="5">
        <v>36900</v>
      </c>
      <c r="N23" s="10">
        <f t="shared" si="5"/>
        <v>3.5933526387660615E-5</v>
      </c>
      <c r="O23" s="10">
        <f t="shared" si="15"/>
        <v>1.3596469443979694E-6</v>
      </c>
      <c r="P23" s="10">
        <f t="shared" si="16"/>
        <v>5.827058333134155E-8</v>
      </c>
      <c r="Q23" s="10">
        <f t="shared" si="17"/>
        <v>8.0436948667284196E-8</v>
      </c>
      <c r="R23" s="30">
        <f t="shared" si="6"/>
        <v>1.3259471237046767</v>
      </c>
      <c r="S23" s="31">
        <f t="shared" si="18"/>
        <v>5.0170972248285074E-2</v>
      </c>
      <c r="T23" s="31">
        <f t="shared" si="19"/>
        <v>2.1501845249265032E-3</v>
      </c>
      <c r="U23" s="31">
        <f t="shared" si="20"/>
        <v>2.9681234058227869E-3</v>
      </c>
    </row>
    <row r="24" spans="1:21" ht="24.75" x14ac:dyDescent="0.25">
      <c r="A24" s="5" t="s">
        <v>57</v>
      </c>
      <c r="B24" s="5"/>
      <c r="C24" s="5">
        <v>35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14"/>
      <c r="S24" s="8"/>
      <c r="T24" s="8"/>
      <c r="U24" s="8"/>
    </row>
    <row r="25" spans="1:21" x14ac:dyDescent="0.25">
      <c r="A25" s="2" t="s">
        <v>2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1"/>
    </row>
    <row r="26" spans="1:21" ht="72.75" x14ac:dyDescent="0.25">
      <c r="A26" s="3" t="s">
        <v>77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>
        <v>71</v>
      </c>
      <c r="M26" s="3"/>
      <c r="N26" s="3"/>
      <c r="O26" s="3"/>
      <c r="P26" s="3"/>
      <c r="Q26" s="3"/>
      <c r="R26" s="1"/>
    </row>
    <row r="37" spans="2:3" ht="15.75" thickBot="1" x14ac:dyDescent="0.3"/>
    <row r="38" spans="2:3" ht="15.75" thickBot="1" x14ac:dyDescent="0.3">
      <c r="B38" s="15">
        <v>3.5</v>
      </c>
      <c r="C38">
        <f>B38+273</f>
        <v>276.5</v>
      </c>
    </row>
    <row r="39" spans="2:3" ht="15.75" thickBot="1" x14ac:dyDescent="0.3">
      <c r="B39" s="7">
        <v>3</v>
      </c>
      <c r="C39">
        <f t="shared" ref="C39:C57" si="21">B39+273</f>
        <v>276</v>
      </c>
    </row>
    <row r="40" spans="2:3" ht="15.75" thickBot="1" x14ac:dyDescent="0.3">
      <c r="B40" s="7">
        <v>3</v>
      </c>
      <c r="C40">
        <f t="shared" si="21"/>
        <v>276</v>
      </c>
    </row>
    <row r="41" spans="2:3" ht="15.75" thickBot="1" x14ac:dyDescent="0.3">
      <c r="B41" s="7">
        <v>4</v>
      </c>
      <c r="C41">
        <f t="shared" si="21"/>
        <v>277</v>
      </c>
    </row>
    <row r="42" spans="2:3" ht="15.75" thickBot="1" x14ac:dyDescent="0.3">
      <c r="B42" s="7">
        <v>5</v>
      </c>
      <c r="C42">
        <f t="shared" si="21"/>
        <v>278</v>
      </c>
    </row>
    <row r="43" spans="2:3" ht="15.75" thickBot="1" x14ac:dyDescent="0.3">
      <c r="B43" s="7">
        <v>5</v>
      </c>
      <c r="C43">
        <f t="shared" si="21"/>
        <v>278</v>
      </c>
    </row>
    <row r="44" spans="2:3" ht="15.75" thickBot="1" x14ac:dyDescent="0.3">
      <c r="B44" s="7">
        <v>5</v>
      </c>
      <c r="C44">
        <f t="shared" si="21"/>
        <v>278</v>
      </c>
    </row>
    <row r="45" spans="2:3" ht="15.75" thickBot="1" x14ac:dyDescent="0.3">
      <c r="B45" s="7">
        <v>4</v>
      </c>
      <c r="C45">
        <f t="shared" si="21"/>
        <v>277</v>
      </c>
    </row>
    <row r="46" spans="2:3" ht="15.75" thickBot="1" x14ac:dyDescent="0.3">
      <c r="B46" s="15">
        <v>-0.9</v>
      </c>
      <c r="C46">
        <f t="shared" si="21"/>
        <v>272.10000000000002</v>
      </c>
    </row>
    <row r="47" spans="2:3" ht="15.75" thickBot="1" x14ac:dyDescent="0.3">
      <c r="B47" s="7">
        <v>3.9</v>
      </c>
      <c r="C47">
        <f t="shared" si="21"/>
        <v>276.89999999999998</v>
      </c>
    </row>
    <row r="48" spans="2:3" ht="15.75" thickBot="1" x14ac:dyDescent="0.3">
      <c r="B48" s="7">
        <v>9.1</v>
      </c>
      <c r="C48">
        <f t="shared" si="21"/>
        <v>282.10000000000002</v>
      </c>
    </row>
    <row r="49" spans="2:3" ht="15.75" thickBot="1" x14ac:dyDescent="0.3">
      <c r="B49" s="7">
        <v>13</v>
      </c>
      <c r="C49">
        <f t="shared" si="21"/>
        <v>286</v>
      </c>
    </row>
    <row r="50" spans="2:3" ht="15.75" thickBot="1" x14ac:dyDescent="0.3">
      <c r="B50" s="7">
        <v>14.9</v>
      </c>
      <c r="C50">
        <f t="shared" si="21"/>
        <v>287.89999999999998</v>
      </c>
    </row>
    <row r="51" spans="2:3" ht="15.75" thickBot="1" x14ac:dyDescent="0.3">
      <c r="B51" s="7">
        <v>22.6</v>
      </c>
      <c r="C51">
        <f t="shared" si="21"/>
        <v>295.60000000000002</v>
      </c>
    </row>
    <row r="52" spans="2:3" ht="15.75" thickBot="1" x14ac:dyDescent="0.3">
      <c r="B52" s="7">
        <v>21.9</v>
      </c>
      <c r="C52">
        <f t="shared" si="21"/>
        <v>294.89999999999998</v>
      </c>
    </row>
    <row r="53" spans="2:3" ht="15.75" thickBot="1" x14ac:dyDescent="0.3">
      <c r="B53" s="7">
        <v>24.1</v>
      </c>
      <c r="C53">
        <f t="shared" si="21"/>
        <v>297.10000000000002</v>
      </c>
    </row>
    <row r="54" spans="2:3" ht="15.75" thickBot="1" x14ac:dyDescent="0.3">
      <c r="B54" s="7">
        <v>18</v>
      </c>
      <c r="C54">
        <f t="shared" si="21"/>
        <v>291</v>
      </c>
    </row>
    <row r="55" spans="2:3" ht="15.75" thickBot="1" x14ac:dyDescent="0.3">
      <c r="B55" s="7">
        <v>13.9</v>
      </c>
      <c r="C55">
        <f t="shared" si="21"/>
        <v>286.89999999999998</v>
      </c>
    </row>
    <row r="56" spans="2:3" ht="15.75" thickBot="1" x14ac:dyDescent="0.3">
      <c r="B56" s="7">
        <v>11.1</v>
      </c>
      <c r="C56">
        <f t="shared" si="21"/>
        <v>284.10000000000002</v>
      </c>
    </row>
    <row r="57" spans="2:3" ht="15.75" thickBot="1" x14ac:dyDescent="0.3">
      <c r="B57" s="7">
        <v>4.3</v>
      </c>
      <c r="C57">
        <f t="shared" si="21"/>
        <v>277.3</v>
      </c>
    </row>
  </sheetData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zoomScaleNormal="100" workbookViewId="0">
      <selection activeCell="O14" sqref="O14"/>
    </sheetView>
  </sheetViews>
  <sheetFormatPr defaultRowHeight="15" x14ac:dyDescent="0.25"/>
  <sheetData>
    <row r="1" spans="1:3" x14ac:dyDescent="0.25">
      <c r="A1" s="13" t="s">
        <v>58</v>
      </c>
      <c r="B1" s="13" t="s">
        <v>59</v>
      </c>
      <c r="C1" s="32" t="s">
        <v>60</v>
      </c>
    </row>
    <row r="2" spans="1:3" x14ac:dyDescent="0.25">
      <c r="A2" s="4" t="s">
        <v>61</v>
      </c>
      <c r="B2" s="8">
        <v>14.6</v>
      </c>
      <c r="C2" s="8">
        <v>5</v>
      </c>
    </row>
    <row r="3" spans="1:3" x14ac:dyDescent="0.25">
      <c r="A3" s="4" t="s">
        <v>62</v>
      </c>
      <c r="B3" s="8">
        <v>9.4</v>
      </c>
      <c r="C3" s="8">
        <v>2.5</v>
      </c>
    </row>
    <row r="4" spans="1:3" x14ac:dyDescent="0.25">
      <c r="A4" s="4" t="s">
        <v>63</v>
      </c>
      <c r="B4" s="8">
        <v>8.3000000000000007</v>
      </c>
      <c r="C4" s="8">
        <v>1</v>
      </c>
    </row>
    <row r="5" spans="1:3" x14ac:dyDescent="0.25">
      <c r="A5" s="4" t="s">
        <v>64</v>
      </c>
      <c r="B5" s="8">
        <v>7.3</v>
      </c>
      <c r="C5" s="8">
        <v>1</v>
      </c>
    </row>
    <row r="6" spans="1:3" x14ac:dyDescent="0.25">
      <c r="A6" s="4" t="s">
        <v>65</v>
      </c>
      <c r="B6" s="8">
        <v>1</v>
      </c>
      <c r="C6" s="8">
        <v>1</v>
      </c>
    </row>
    <row r="7" spans="1:3" x14ac:dyDescent="0.25">
      <c r="A7" s="4" t="s">
        <v>66</v>
      </c>
      <c r="B7" s="8">
        <v>0</v>
      </c>
      <c r="C7" s="8">
        <v>1</v>
      </c>
    </row>
    <row r="8" spans="1:3" x14ac:dyDescent="0.25">
      <c r="A8" s="4" t="s">
        <v>67</v>
      </c>
      <c r="B8" s="8">
        <v>1</v>
      </c>
      <c r="C8" s="8">
        <v>1</v>
      </c>
    </row>
    <row r="9" spans="1:3" x14ac:dyDescent="0.25">
      <c r="A9" s="4" t="s">
        <v>68</v>
      </c>
      <c r="B9" s="8">
        <v>5.2</v>
      </c>
      <c r="C9" s="8">
        <v>1</v>
      </c>
    </row>
    <row r="10" spans="1:3" x14ac:dyDescent="0.25">
      <c r="A10" s="4" t="s">
        <v>69</v>
      </c>
      <c r="B10" s="8">
        <v>1</v>
      </c>
      <c r="C10" s="8">
        <v>1</v>
      </c>
    </row>
    <row r="11" spans="1:3" x14ac:dyDescent="0.25">
      <c r="A11" s="4" t="s">
        <v>70</v>
      </c>
      <c r="B11" s="8">
        <v>0</v>
      </c>
      <c r="C11" s="8">
        <v>1</v>
      </c>
    </row>
    <row r="12" spans="1:3" x14ac:dyDescent="0.25">
      <c r="A12" s="4" t="s">
        <v>71</v>
      </c>
      <c r="B12" s="8">
        <v>0</v>
      </c>
      <c r="C12" s="8">
        <v>1</v>
      </c>
    </row>
    <row r="13" spans="1:3" x14ac:dyDescent="0.25">
      <c r="A13" s="4" t="s">
        <v>72</v>
      </c>
      <c r="B13" s="8">
        <v>1</v>
      </c>
      <c r="C13" s="8">
        <v>1</v>
      </c>
    </row>
    <row r="14" spans="1:3" x14ac:dyDescent="0.25">
      <c r="A14" s="4" t="s">
        <v>74</v>
      </c>
      <c r="B14" s="8">
        <v>1</v>
      </c>
      <c r="C14" s="8">
        <v>1</v>
      </c>
    </row>
    <row r="15" spans="1:3" x14ac:dyDescent="0.25">
      <c r="A15" s="4" t="s">
        <v>75</v>
      </c>
      <c r="B15" s="8">
        <v>1</v>
      </c>
      <c r="C15" s="8">
        <v>1</v>
      </c>
    </row>
    <row r="16" spans="1:3" x14ac:dyDescent="0.25">
      <c r="A16" s="4" t="s">
        <v>76</v>
      </c>
      <c r="B16" s="8">
        <v>1</v>
      </c>
      <c r="C16" s="8">
        <v>1</v>
      </c>
    </row>
    <row r="17" spans="1:3" x14ac:dyDescent="0.25">
      <c r="A17" s="4" t="s">
        <v>73</v>
      </c>
      <c r="B17" s="8">
        <v>8.3000000000000007</v>
      </c>
      <c r="C17" s="8">
        <v>1</v>
      </c>
    </row>
    <row r="20" spans="1:3" x14ac:dyDescent="0.25">
      <c r="A20" s="13" t="s">
        <v>58</v>
      </c>
      <c r="B20" s="13" t="s">
        <v>59</v>
      </c>
      <c r="C20" s="32" t="s">
        <v>60</v>
      </c>
    </row>
    <row r="21" spans="1:3" x14ac:dyDescent="0.25">
      <c r="A21" s="4" t="s">
        <v>61</v>
      </c>
      <c r="B21" s="8">
        <v>5.6</v>
      </c>
      <c r="C21" s="8">
        <v>3.5</v>
      </c>
    </row>
    <row r="22" spans="1:3" x14ac:dyDescent="0.25">
      <c r="A22" s="4" t="s">
        <v>62</v>
      </c>
      <c r="B22" s="8">
        <v>2.5</v>
      </c>
      <c r="C22" s="8">
        <v>3.5</v>
      </c>
    </row>
    <row r="23" spans="1:3" x14ac:dyDescent="0.25">
      <c r="A23" s="4" t="s">
        <v>63</v>
      </c>
      <c r="B23" s="8">
        <v>1.7</v>
      </c>
      <c r="C23" s="8">
        <v>4</v>
      </c>
    </row>
    <row r="24" spans="1:3" x14ac:dyDescent="0.25">
      <c r="A24" s="4" t="s">
        <v>64</v>
      </c>
      <c r="B24" s="8">
        <v>2.1</v>
      </c>
      <c r="C24" s="8">
        <v>3.7</v>
      </c>
    </row>
    <row r="25" spans="1:3" x14ac:dyDescent="0.25">
      <c r="A25" s="4" t="s">
        <v>65</v>
      </c>
      <c r="B25" s="8">
        <v>2.9</v>
      </c>
      <c r="C25" s="8">
        <v>3.2</v>
      </c>
    </row>
    <row r="26" spans="1:3" x14ac:dyDescent="0.25">
      <c r="A26" s="4" t="s">
        <v>66</v>
      </c>
      <c r="B26" s="8">
        <v>13.1</v>
      </c>
      <c r="C26" s="8">
        <v>2.6</v>
      </c>
    </row>
    <row r="27" spans="1:3" x14ac:dyDescent="0.25">
      <c r="A27" s="4" t="s">
        <v>67</v>
      </c>
      <c r="B27" s="8">
        <v>9.6999999999999993</v>
      </c>
      <c r="C27" s="8">
        <v>2.7</v>
      </c>
    </row>
    <row r="28" spans="1:3" x14ac:dyDescent="0.25">
      <c r="A28" s="4" t="s">
        <v>68</v>
      </c>
      <c r="B28" s="8">
        <v>10.199999999999999</v>
      </c>
      <c r="C28" s="8">
        <v>2.8</v>
      </c>
    </row>
    <row r="29" spans="1:3" x14ac:dyDescent="0.25">
      <c r="A29" s="4" t="s">
        <v>69</v>
      </c>
      <c r="B29" s="8">
        <v>5.6</v>
      </c>
      <c r="C29" s="8">
        <v>2.6</v>
      </c>
    </row>
    <row r="30" spans="1:3" x14ac:dyDescent="0.25">
      <c r="A30" s="4" t="s">
        <v>70</v>
      </c>
      <c r="B30" s="8">
        <v>3.9</v>
      </c>
      <c r="C30" s="8">
        <v>2.4</v>
      </c>
    </row>
    <row r="31" spans="1:3" x14ac:dyDescent="0.25">
      <c r="A31" s="4" t="s">
        <v>71</v>
      </c>
      <c r="B31" s="19">
        <v>3.4</v>
      </c>
      <c r="C31" s="8">
        <v>3.7</v>
      </c>
    </row>
    <row r="32" spans="1:3" x14ac:dyDescent="0.25">
      <c r="A32" s="4" t="s">
        <v>72</v>
      </c>
      <c r="B32" s="8">
        <v>6.6</v>
      </c>
      <c r="C32" s="8">
        <v>3.3</v>
      </c>
    </row>
    <row r="33" spans="1:3" x14ac:dyDescent="0.25">
      <c r="A33" s="4" t="s">
        <v>74</v>
      </c>
      <c r="B33" s="8">
        <v>3.3</v>
      </c>
      <c r="C33" s="8">
        <v>2.8</v>
      </c>
    </row>
    <row r="34" spans="1:3" x14ac:dyDescent="0.25">
      <c r="A34" s="4" t="s">
        <v>75</v>
      </c>
      <c r="B34" s="8">
        <v>4.2</v>
      </c>
      <c r="C34" s="8">
        <v>2.5</v>
      </c>
    </row>
    <row r="35" spans="1:3" x14ac:dyDescent="0.25">
      <c r="A35" s="4" t="s">
        <v>76</v>
      </c>
      <c r="B35" s="8">
        <v>4.3</v>
      </c>
      <c r="C35" s="8">
        <v>2.9</v>
      </c>
    </row>
    <row r="36" spans="1:3" x14ac:dyDescent="0.25">
      <c r="A36" s="4" t="s">
        <v>73</v>
      </c>
      <c r="B36" s="8">
        <v>3.1</v>
      </c>
      <c r="C36" s="8">
        <v>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abSelected="1" topLeftCell="B1" zoomScale="85" zoomScaleNormal="85" workbookViewId="0">
      <selection activeCell="D30" sqref="D30"/>
    </sheetView>
  </sheetViews>
  <sheetFormatPr defaultRowHeight="15" x14ac:dyDescent="0.25"/>
  <cols>
    <col min="1" max="1" width="5.5703125" customWidth="1"/>
    <col min="2" max="2" width="14.140625" bestFit="1" customWidth="1"/>
    <col min="3" max="3" width="31.5703125" customWidth="1"/>
    <col min="4" max="5" width="16.5703125" customWidth="1"/>
    <col min="6" max="6" width="17.28515625" customWidth="1"/>
    <col min="7" max="7" width="15.7109375" customWidth="1"/>
    <col min="8" max="8" width="17.7109375" customWidth="1"/>
    <col min="9" max="9" width="17.5703125" customWidth="1"/>
  </cols>
  <sheetData>
    <row r="1" spans="1:19" ht="75" x14ac:dyDescent="0.25">
      <c r="A1" s="25" t="s">
        <v>5</v>
      </c>
      <c r="B1" s="34" t="s">
        <v>111</v>
      </c>
      <c r="C1" s="34" t="s">
        <v>112</v>
      </c>
      <c r="D1" s="36" t="s">
        <v>113</v>
      </c>
      <c r="E1" s="38" t="s">
        <v>114</v>
      </c>
      <c r="F1" s="39"/>
      <c r="G1" s="26" t="s">
        <v>117</v>
      </c>
      <c r="H1" s="26" t="s">
        <v>118</v>
      </c>
      <c r="I1" s="26" t="s">
        <v>119</v>
      </c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x14ac:dyDescent="0.25">
      <c r="A2" s="25"/>
      <c r="B2" s="35"/>
      <c r="C2" s="35"/>
      <c r="D2" s="37"/>
      <c r="E2" s="26" t="s">
        <v>115</v>
      </c>
      <c r="F2" s="33" t="s">
        <v>116</v>
      </c>
      <c r="G2" s="26"/>
      <c r="H2" s="26"/>
      <c r="I2" s="26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x14ac:dyDescent="0.25">
      <c r="A3" s="21">
        <v>1</v>
      </c>
      <c r="B3" s="22" t="s">
        <v>78</v>
      </c>
      <c r="C3" s="22" t="s">
        <v>93</v>
      </c>
      <c r="D3" s="23">
        <v>37.75</v>
      </c>
      <c r="E3" s="23" t="s">
        <v>9</v>
      </c>
      <c r="F3" t="s">
        <v>10</v>
      </c>
      <c r="G3" s="23">
        <v>100</v>
      </c>
      <c r="H3" s="23">
        <v>0.43</v>
      </c>
      <c r="I3" s="23">
        <v>0.31</v>
      </c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x14ac:dyDescent="0.25">
      <c r="A4" s="21">
        <f>A3+1</f>
        <v>2</v>
      </c>
      <c r="B4" s="22" t="s">
        <v>79</v>
      </c>
      <c r="C4" s="22" t="s">
        <v>94</v>
      </c>
      <c r="D4" s="23">
        <v>37.75</v>
      </c>
      <c r="E4" s="23" t="s">
        <v>9</v>
      </c>
      <c r="F4" t="s">
        <v>10</v>
      </c>
      <c r="G4" s="23">
        <v>100</v>
      </c>
      <c r="H4" s="23">
        <v>0.43</v>
      </c>
      <c r="I4" s="23">
        <v>0.31</v>
      </c>
      <c r="J4" s="20"/>
      <c r="K4" s="20"/>
      <c r="L4" s="20"/>
      <c r="M4" s="20"/>
      <c r="N4" s="20"/>
      <c r="O4" s="20"/>
      <c r="P4" s="20"/>
      <c r="Q4" s="20"/>
      <c r="R4" s="20"/>
      <c r="S4" s="20"/>
    </row>
    <row r="5" spans="1:19" x14ac:dyDescent="0.25">
      <c r="A5" s="21">
        <f t="shared" ref="A5:A17" si="0">A4+1</f>
        <v>3</v>
      </c>
      <c r="B5" s="22" t="s">
        <v>80</v>
      </c>
      <c r="C5" s="22" t="s">
        <v>95</v>
      </c>
      <c r="D5" s="23">
        <v>6.68</v>
      </c>
      <c r="E5" s="23" t="s">
        <v>15</v>
      </c>
      <c r="F5" s="23" t="s">
        <v>16</v>
      </c>
      <c r="G5" s="23">
        <v>100</v>
      </c>
      <c r="H5" s="23">
        <v>0.28999999999999998</v>
      </c>
      <c r="I5" s="23">
        <v>0.28999999999999998</v>
      </c>
      <c r="J5" s="20"/>
      <c r="K5" s="20"/>
      <c r="L5" s="20"/>
      <c r="M5" s="20"/>
      <c r="N5" s="20"/>
      <c r="O5" s="20"/>
      <c r="P5" s="20"/>
      <c r="Q5" s="20"/>
      <c r="R5" s="20"/>
      <c r="S5" s="20"/>
    </row>
    <row r="6" spans="1:19" x14ac:dyDescent="0.25">
      <c r="A6" s="21">
        <f t="shared" si="0"/>
        <v>4</v>
      </c>
      <c r="B6" s="22" t="s">
        <v>81</v>
      </c>
      <c r="C6" s="22" t="s">
        <v>96</v>
      </c>
      <c r="D6" s="23">
        <v>0.2</v>
      </c>
      <c r="E6" s="23" t="s">
        <v>9</v>
      </c>
      <c r="F6" t="s">
        <v>10</v>
      </c>
      <c r="G6" s="23">
        <v>50</v>
      </c>
      <c r="H6" s="23">
        <v>0</v>
      </c>
      <c r="I6" s="23">
        <v>0</v>
      </c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 x14ac:dyDescent="0.25">
      <c r="A7" s="21">
        <f t="shared" si="0"/>
        <v>5</v>
      </c>
      <c r="B7" s="22" t="s">
        <v>82</v>
      </c>
      <c r="C7" s="22" t="s">
        <v>97</v>
      </c>
      <c r="D7" s="23">
        <v>0.2</v>
      </c>
      <c r="E7" s="23" t="s">
        <v>9</v>
      </c>
      <c r="F7" t="s">
        <v>10</v>
      </c>
      <c r="G7" s="23">
        <v>50</v>
      </c>
      <c r="H7" s="23">
        <v>0</v>
      </c>
      <c r="I7" s="23">
        <v>0</v>
      </c>
      <c r="J7" s="20"/>
      <c r="K7" s="20"/>
      <c r="L7" s="20"/>
      <c r="M7" s="20"/>
      <c r="N7" s="20"/>
      <c r="O7" s="20"/>
      <c r="P7" s="20"/>
      <c r="Q7" s="20"/>
      <c r="R7" s="20"/>
      <c r="S7" s="20"/>
    </row>
    <row r="8" spans="1:19" x14ac:dyDescent="0.25">
      <c r="A8" s="21">
        <f t="shared" si="0"/>
        <v>6</v>
      </c>
      <c r="B8" s="22" t="s">
        <v>83</v>
      </c>
      <c r="C8" s="22" t="s">
        <v>98</v>
      </c>
      <c r="D8" s="23">
        <v>0.03</v>
      </c>
      <c r="E8" s="23" t="s">
        <v>11</v>
      </c>
      <c r="F8" s="23" t="s">
        <v>12</v>
      </c>
      <c r="G8" s="23">
        <v>50</v>
      </c>
      <c r="H8" s="23">
        <v>0</v>
      </c>
      <c r="I8" s="23">
        <v>0</v>
      </c>
      <c r="J8" s="20"/>
      <c r="K8" s="20"/>
      <c r="L8" s="20"/>
      <c r="M8" s="20"/>
      <c r="N8" s="20"/>
      <c r="O8" s="20"/>
      <c r="P8" s="20"/>
      <c r="Q8" s="20"/>
      <c r="R8" s="20"/>
      <c r="S8" s="20"/>
    </row>
    <row r="9" spans="1:19" x14ac:dyDescent="0.25">
      <c r="A9" s="21">
        <f t="shared" si="0"/>
        <v>7</v>
      </c>
      <c r="B9" s="22" t="s">
        <v>85</v>
      </c>
      <c r="C9" s="22" t="s">
        <v>99</v>
      </c>
      <c r="D9" s="23">
        <v>0.03</v>
      </c>
      <c r="E9" s="23" t="s">
        <v>13</v>
      </c>
      <c r="F9" s="23" t="s">
        <v>14</v>
      </c>
      <c r="G9" s="23">
        <v>40</v>
      </c>
      <c r="H9" s="23">
        <v>0.01</v>
      </c>
      <c r="I9" s="23">
        <v>0.01</v>
      </c>
      <c r="J9" s="20"/>
      <c r="K9" s="20"/>
      <c r="L9" s="20"/>
      <c r="M9" s="20"/>
      <c r="N9" s="20"/>
      <c r="O9" s="20"/>
      <c r="P9" s="20"/>
      <c r="Q9" s="20"/>
      <c r="R9" s="20"/>
      <c r="S9" s="20"/>
    </row>
    <row r="10" spans="1:19" x14ac:dyDescent="0.25">
      <c r="A10" s="21">
        <f t="shared" si="0"/>
        <v>8</v>
      </c>
      <c r="B10" s="22" t="s">
        <v>84</v>
      </c>
      <c r="C10" s="22" t="s">
        <v>100</v>
      </c>
      <c r="D10" s="23">
        <v>0.03</v>
      </c>
      <c r="E10" s="23" t="s">
        <v>13</v>
      </c>
      <c r="F10" s="23" t="s">
        <v>14</v>
      </c>
      <c r="G10" s="23">
        <v>40</v>
      </c>
      <c r="H10" s="23">
        <v>0.01</v>
      </c>
      <c r="I10" s="23">
        <v>0.01</v>
      </c>
      <c r="J10" s="20"/>
      <c r="K10" s="20"/>
      <c r="L10" s="20"/>
      <c r="M10" s="20"/>
      <c r="N10" s="20"/>
      <c r="O10" s="20"/>
      <c r="P10" s="20"/>
      <c r="Q10" s="20"/>
      <c r="R10" s="20"/>
      <c r="S10" s="20"/>
    </row>
    <row r="11" spans="1:19" x14ac:dyDescent="0.25">
      <c r="A11" s="21">
        <f t="shared" si="0"/>
        <v>9</v>
      </c>
      <c r="B11" s="22" t="s">
        <v>86</v>
      </c>
      <c r="C11" s="22" t="s">
        <v>101</v>
      </c>
      <c r="D11" s="23">
        <v>0.01</v>
      </c>
      <c r="E11" s="23" t="s">
        <v>11</v>
      </c>
      <c r="F11" s="23" t="s">
        <v>12</v>
      </c>
      <c r="G11" s="23">
        <v>40</v>
      </c>
      <c r="H11" s="23">
        <v>0</v>
      </c>
      <c r="I11" s="23">
        <v>0</v>
      </c>
      <c r="J11" s="20"/>
      <c r="K11" s="20"/>
      <c r="L11" s="20"/>
      <c r="M11" s="20"/>
      <c r="N11" s="20"/>
      <c r="O11" s="20"/>
      <c r="P11" s="20"/>
      <c r="Q11" s="20"/>
      <c r="R11" s="20"/>
      <c r="S11" s="20"/>
    </row>
    <row r="12" spans="1:19" x14ac:dyDescent="0.25">
      <c r="A12" s="21">
        <f t="shared" si="0"/>
        <v>10</v>
      </c>
      <c r="B12" s="22" t="s">
        <v>87</v>
      </c>
      <c r="C12" s="22" t="s">
        <v>102</v>
      </c>
      <c r="D12" s="23">
        <v>0.01</v>
      </c>
      <c r="E12" s="23" t="s">
        <v>13</v>
      </c>
      <c r="F12" s="23" t="s">
        <v>14</v>
      </c>
      <c r="G12" s="23">
        <v>20</v>
      </c>
      <c r="H12" s="23">
        <v>0</v>
      </c>
      <c r="I12" s="23">
        <v>0.01</v>
      </c>
      <c r="J12" s="20"/>
      <c r="K12" s="20"/>
      <c r="L12" s="20"/>
      <c r="M12" s="20"/>
      <c r="N12" s="20"/>
      <c r="O12" s="20"/>
      <c r="P12" s="20"/>
      <c r="Q12" s="20"/>
      <c r="R12" s="20"/>
      <c r="S12" s="20"/>
    </row>
    <row r="13" spans="1:19" x14ac:dyDescent="0.25">
      <c r="A13" s="21">
        <f t="shared" si="0"/>
        <v>11</v>
      </c>
      <c r="B13" s="22" t="s">
        <v>88</v>
      </c>
      <c r="C13" s="22" t="s">
        <v>103</v>
      </c>
      <c r="D13" s="23">
        <v>0.01</v>
      </c>
      <c r="E13" s="23" t="s">
        <v>13</v>
      </c>
      <c r="F13" s="23" t="s">
        <v>14</v>
      </c>
      <c r="G13" s="23">
        <v>20</v>
      </c>
      <c r="H13" s="23">
        <v>0</v>
      </c>
      <c r="I13" s="23">
        <v>0.01</v>
      </c>
      <c r="J13" s="20"/>
      <c r="K13" s="20"/>
      <c r="L13" s="20"/>
      <c r="M13" s="20"/>
      <c r="N13" s="20"/>
      <c r="O13" s="20"/>
      <c r="P13" s="20"/>
      <c r="Q13" s="20"/>
      <c r="R13" s="20"/>
      <c r="S13" s="20"/>
    </row>
    <row r="14" spans="1:19" x14ac:dyDescent="0.25">
      <c r="A14" s="21">
        <f t="shared" si="0"/>
        <v>12</v>
      </c>
      <c r="B14" s="22" t="s">
        <v>89</v>
      </c>
      <c r="C14" s="22" t="s">
        <v>104</v>
      </c>
      <c r="D14" s="23">
        <v>0.01</v>
      </c>
      <c r="E14" s="23" t="s">
        <v>11</v>
      </c>
      <c r="F14" s="23" t="s">
        <v>12</v>
      </c>
      <c r="G14" s="23">
        <v>20</v>
      </c>
      <c r="H14" s="23">
        <v>0</v>
      </c>
      <c r="I14" s="23">
        <v>0</v>
      </c>
      <c r="J14" s="20"/>
      <c r="K14" s="20"/>
      <c r="L14" s="20"/>
      <c r="M14" s="20"/>
      <c r="N14" s="20"/>
      <c r="O14" s="20"/>
      <c r="P14" s="20"/>
      <c r="Q14" s="20"/>
      <c r="R14" s="20"/>
      <c r="S14" s="20"/>
    </row>
    <row r="15" spans="1:19" x14ac:dyDescent="0.25">
      <c r="A15" s="21">
        <f t="shared" si="0"/>
        <v>13</v>
      </c>
      <c r="B15" s="22" t="s">
        <v>90</v>
      </c>
      <c r="C15" s="22" t="s">
        <v>105</v>
      </c>
      <c r="D15" s="23">
        <v>0.01</v>
      </c>
      <c r="E15" s="23" t="s">
        <v>13</v>
      </c>
      <c r="F15" s="23" t="s">
        <v>14</v>
      </c>
      <c r="G15" s="23">
        <v>40</v>
      </c>
      <c r="H15" s="23">
        <v>0</v>
      </c>
      <c r="I15" s="23">
        <v>0.01</v>
      </c>
      <c r="J15" s="20"/>
      <c r="K15" s="20"/>
      <c r="L15" s="20"/>
      <c r="M15" s="20"/>
      <c r="N15" s="20"/>
      <c r="O15" s="20"/>
      <c r="P15" s="20"/>
      <c r="Q15" s="20"/>
      <c r="R15" s="20"/>
      <c r="S15" s="20"/>
    </row>
    <row r="16" spans="1:19" x14ac:dyDescent="0.25">
      <c r="A16" s="21">
        <f t="shared" si="0"/>
        <v>14</v>
      </c>
      <c r="B16" s="22" t="s">
        <v>91</v>
      </c>
      <c r="C16" s="22" t="s">
        <v>106</v>
      </c>
      <c r="D16" s="23">
        <v>0.01</v>
      </c>
      <c r="E16" s="23" t="s">
        <v>13</v>
      </c>
      <c r="F16" s="23" t="s">
        <v>14</v>
      </c>
      <c r="G16" s="23">
        <v>40</v>
      </c>
      <c r="H16" s="23">
        <v>0</v>
      </c>
      <c r="I16" s="23">
        <v>0.01</v>
      </c>
      <c r="J16" s="20"/>
      <c r="K16" s="20"/>
      <c r="L16" s="20"/>
      <c r="M16" s="20"/>
      <c r="N16" s="20"/>
      <c r="O16" s="20"/>
      <c r="P16" s="20"/>
      <c r="Q16" s="20"/>
      <c r="R16" s="20"/>
      <c r="S16" s="20"/>
    </row>
    <row r="17" spans="1:19" x14ac:dyDescent="0.25">
      <c r="A17" s="21">
        <f t="shared" si="0"/>
        <v>15</v>
      </c>
      <c r="B17" s="22" t="s">
        <v>92</v>
      </c>
      <c r="C17" s="22" t="s">
        <v>107</v>
      </c>
      <c r="D17" s="23">
        <v>0.01</v>
      </c>
      <c r="E17" s="23" t="s">
        <v>11</v>
      </c>
      <c r="F17" s="23" t="s">
        <v>12</v>
      </c>
      <c r="G17" s="23">
        <v>40</v>
      </c>
      <c r="H17" s="23">
        <v>0</v>
      </c>
      <c r="I17" s="23">
        <v>0</v>
      </c>
      <c r="J17" s="20"/>
      <c r="K17" s="20"/>
      <c r="L17" s="20"/>
      <c r="M17" s="20"/>
      <c r="N17" s="20"/>
      <c r="O17" s="20"/>
      <c r="P17" s="20"/>
      <c r="Q17" s="20"/>
      <c r="R17" s="20"/>
      <c r="S17" s="20"/>
    </row>
    <row r="18" spans="1:19" x14ac:dyDescent="0.25">
      <c r="A18" s="23"/>
      <c r="B18" s="24" t="s">
        <v>6</v>
      </c>
      <c r="C18" s="24" t="s">
        <v>108</v>
      </c>
      <c r="D18" s="23"/>
      <c r="E18" s="23"/>
      <c r="F18" s="23"/>
      <c r="G18" s="23"/>
      <c r="H18" s="23"/>
      <c r="I18" s="23"/>
      <c r="J18" s="20"/>
      <c r="K18" s="20"/>
      <c r="L18" s="20"/>
      <c r="M18" s="20"/>
      <c r="N18" s="20"/>
      <c r="O18" s="20"/>
      <c r="P18" s="20"/>
      <c r="Q18" s="20"/>
      <c r="R18" s="20"/>
      <c r="S18" s="20"/>
    </row>
    <row r="19" spans="1:19" x14ac:dyDescent="0.25">
      <c r="A19" s="23"/>
      <c r="B19" s="24" t="s">
        <v>7</v>
      </c>
      <c r="C19" s="24" t="s">
        <v>109</v>
      </c>
      <c r="D19" s="23"/>
      <c r="E19" s="23"/>
      <c r="F19" s="23"/>
      <c r="G19" s="23"/>
      <c r="H19" s="23"/>
      <c r="I19" s="23"/>
      <c r="J19" s="20"/>
      <c r="K19" s="20"/>
      <c r="L19" s="20"/>
      <c r="M19" s="20"/>
      <c r="N19" s="20"/>
      <c r="O19" s="20"/>
      <c r="P19" s="20"/>
      <c r="Q19" s="20"/>
      <c r="R19" s="20"/>
      <c r="S19" s="20"/>
    </row>
    <row r="20" spans="1:19" x14ac:dyDescent="0.25">
      <c r="A20" s="23"/>
      <c r="B20" s="24" t="s">
        <v>8</v>
      </c>
      <c r="C20" s="24" t="s">
        <v>110</v>
      </c>
      <c r="D20" s="23"/>
      <c r="E20" s="23"/>
      <c r="F20" s="23"/>
      <c r="G20" s="23"/>
      <c r="H20" s="23"/>
      <c r="I20" s="23"/>
      <c r="J20" s="20"/>
      <c r="K20" s="20"/>
      <c r="L20" s="20"/>
      <c r="M20" s="20"/>
      <c r="N20" s="20"/>
      <c r="O20" s="20"/>
      <c r="P20" s="20"/>
      <c r="Q20" s="20"/>
      <c r="R20" s="20"/>
      <c r="S20" s="20"/>
    </row>
    <row r="21" spans="1:19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</row>
    <row r="22" spans="1:19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</row>
    <row r="23" spans="1:19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</row>
    <row r="24" spans="1:19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</row>
    <row r="25" spans="1:19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</row>
    <row r="26" spans="1:19" x14ac:dyDescent="0.2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</row>
    <row r="27" spans="1:19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</row>
    <row r="28" spans="1:19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</row>
  </sheetData>
  <mergeCells count="4">
    <mergeCell ref="B1:B2"/>
    <mergeCell ref="C1:C2"/>
    <mergeCell ref="D1:D2"/>
    <mergeCell ref="E1:F1"/>
  </mergeCells>
  <conditionalFormatting sqref="E5:F5">
    <cfRule type="duplicateValues" dxfId="3" priority="4"/>
  </conditionalFormatting>
  <conditionalFormatting sqref="E11:F11">
    <cfRule type="duplicateValues" dxfId="2" priority="3"/>
  </conditionalFormatting>
  <conditionalFormatting sqref="E14:F14">
    <cfRule type="duplicateValues" dxfId="1" priority="2"/>
  </conditionalFormatting>
  <conditionalFormatting sqref="E17:F17">
    <cfRule type="duplicateValues" dxfId="0" priority="1"/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Bemenet</vt:lpstr>
      <vt:lpstr>Meteo</vt:lpstr>
      <vt:lpstr>Eredmények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Fanel Apostu</dc:creator>
  <cp:lastModifiedBy>Andrei Prelipcean</cp:lastModifiedBy>
  <cp:lastPrinted>2020-07-08T10:45:20Z</cp:lastPrinted>
  <dcterms:created xsi:type="dcterms:W3CDTF">2020-05-26T07:51:09Z</dcterms:created>
  <dcterms:modified xsi:type="dcterms:W3CDTF">2021-01-28T12:45:39Z</dcterms:modified>
</cp:coreProperties>
</file>