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gvvrcommon12\gvvrcommon12\LUN10\NGM_UKF\SZKFP\1_DOKUMENTÁCIÓ\Költségterv\"/>
    </mc:Choice>
  </mc:AlternateContent>
  <xr:revisionPtr revIDLastSave="0" documentId="13_ncr:1_{C76F8F55-D7D7-4BD8-8470-63AD1ABE28C2}" xr6:coauthVersionLast="47" xr6:coauthVersionMax="47" xr10:uidLastSave="{00000000-0000-0000-0000-000000000000}"/>
  <bookViews>
    <workbookView xWindow="-120" yWindow="-120" windowWidth="29040" windowHeight="15840" activeTab="1" xr2:uid="{C62967BB-371E-284E-9F3B-384D8890692C}"/>
  </bookViews>
  <sheets>
    <sheet name="KÖLTSÉGVETÉS" sheetId="2" r:id="rId1"/>
    <sheet name="SZEMÉLYI JELLEGŰ RÁFORDÍTÁSOK" sheetId="3" r:id="rId2"/>
    <sheet name="Legördülő listák" sheetId="4" r:id="rId3"/>
  </sheets>
  <definedNames>
    <definedName name="_xlnm._FilterDatabase" localSheetId="0" hidden="1">KÖLTSÉGVETÉS!$E$3:$E$96</definedName>
    <definedName name="_ftn1" localSheetId="2">'Legördülő listák'!$A$12</definedName>
    <definedName name="_ftn2" localSheetId="2">'Legördülő listák'!$A$13</definedName>
    <definedName name="_ftnref1" localSheetId="2">'Legördülő listák'!$A$3</definedName>
    <definedName name="_ftnref2" localSheetId="2">'Legördülő listák'!#REF!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C7" i="2"/>
  <c r="F6" i="2"/>
  <c r="S10" i="3"/>
  <c r="T10" i="3"/>
  <c r="D19" i="2"/>
  <c r="D12" i="2"/>
  <c r="D8" i="2"/>
  <c r="E18" i="2"/>
  <c r="C18" i="2"/>
  <c r="E11" i="2"/>
  <c r="C11" i="2"/>
  <c r="E10" i="2"/>
  <c r="F10" i="2" s="1"/>
  <c r="C10" i="2"/>
  <c r="G10" i="3"/>
  <c r="F10" i="3"/>
  <c r="Y9" i="3"/>
  <c r="R9" i="3"/>
  <c r="X9" i="3" s="1"/>
  <c r="Q9" i="3"/>
  <c r="W9" i="3" s="1"/>
  <c r="P9" i="3"/>
  <c r="V9" i="3" s="1"/>
  <c r="L9" i="3"/>
  <c r="E9" i="3"/>
  <c r="K9" i="3" s="1"/>
  <c r="D9" i="3"/>
  <c r="J9" i="3" s="1"/>
  <c r="C9" i="3"/>
  <c r="I9" i="3" s="1"/>
  <c r="Y8" i="3"/>
  <c r="R8" i="3"/>
  <c r="X8" i="3" s="1"/>
  <c r="Q8" i="3"/>
  <c r="W8" i="3" s="1"/>
  <c r="P8" i="3"/>
  <c r="V8" i="3" s="1"/>
  <c r="L8" i="3"/>
  <c r="E8" i="3"/>
  <c r="K8" i="3" s="1"/>
  <c r="D8" i="3"/>
  <c r="J8" i="3" s="1"/>
  <c r="C8" i="3"/>
  <c r="I8" i="3" s="1"/>
  <c r="Y7" i="3"/>
  <c r="R7" i="3"/>
  <c r="X7" i="3" s="1"/>
  <c r="Q7" i="3"/>
  <c r="P7" i="3"/>
  <c r="V7" i="3" s="1"/>
  <c r="L7" i="3"/>
  <c r="E7" i="3"/>
  <c r="K7" i="3" s="1"/>
  <c r="D7" i="3"/>
  <c r="J7" i="3" s="1"/>
  <c r="C7" i="3"/>
  <c r="I7" i="3" s="1"/>
  <c r="Y6" i="3"/>
  <c r="R6" i="3"/>
  <c r="X6" i="3" s="1"/>
  <c r="Q6" i="3"/>
  <c r="W6" i="3" s="1"/>
  <c r="P6" i="3"/>
  <c r="V6" i="3" s="1"/>
  <c r="L6" i="3"/>
  <c r="E6" i="3"/>
  <c r="K6" i="3" s="1"/>
  <c r="D6" i="3"/>
  <c r="J6" i="3" s="1"/>
  <c r="C6" i="3"/>
  <c r="I6" i="3" s="1"/>
  <c r="Y5" i="3"/>
  <c r="R5" i="3"/>
  <c r="Q5" i="3"/>
  <c r="P5" i="3"/>
  <c r="V5" i="3" s="1"/>
  <c r="L5" i="3"/>
  <c r="E5" i="3"/>
  <c r="K5" i="3" s="1"/>
  <c r="D5" i="3"/>
  <c r="J5" i="3" s="1"/>
  <c r="C5" i="3"/>
  <c r="I5" i="3" s="1"/>
  <c r="Y4" i="3"/>
  <c r="R4" i="3"/>
  <c r="X4" i="3" s="1"/>
  <c r="Q4" i="3"/>
  <c r="P4" i="3"/>
  <c r="V4" i="3" s="1"/>
  <c r="L4" i="3"/>
  <c r="E4" i="3"/>
  <c r="K4" i="3" s="1"/>
  <c r="D4" i="3"/>
  <c r="C4" i="3"/>
  <c r="I4" i="3" s="1"/>
  <c r="Y3" i="3"/>
  <c r="R3" i="3"/>
  <c r="X3" i="3" s="1"/>
  <c r="Q3" i="3"/>
  <c r="P3" i="3"/>
  <c r="L3" i="3"/>
  <c r="E3" i="3"/>
  <c r="K3" i="3" s="1"/>
  <c r="D3" i="3"/>
  <c r="C3" i="3"/>
  <c r="D37" i="2"/>
  <c r="A28" i="2"/>
  <c r="A27" i="2"/>
  <c r="A24" i="2"/>
  <c r="F7" i="2" l="1"/>
  <c r="G7" i="2" s="1"/>
  <c r="B6" i="3"/>
  <c r="H6" i="3" s="1"/>
  <c r="Z4" i="3"/>
  <c r="M7" i="3"/>
  <c r="M6" i="3"/>
  <c r="M8" i="3"/>
  <c r="Z3" i="3"/>
  <c r="Y10" i="3"/>
  <c r="C13" i="3" s="1"/>
  <c r="P10" i="3"/>
  <c r="Q10" i="3"/>
  <c r="R10" i="3"/>
  <c r="Z6" i="3"/>
  <c r="Z8" i="3"/>
  <c r="B7" i="3"/>
  <c r="H7" i="3" s="1"/>
  <c r="Z9" i="3"/>
  <c r="O3" i="3"/>
  <c r="B9" i="3"/>
  <c r="H9" i="3" s="1"/>
  <c r="E19" i="2"/>
  <c r="M4" i="3"/>
  <c r="O5" i="3"/>
  <c r="U5" i="3" s="1"/>
  <c r="B4" i="3"/>
  <c r="H4" i="3" s="1"/>
  <c r="C10" i="3"/>
  <c r="O4" i="3"/>
  <c r="U4" i="3" s="1"/>
  <c r="B8" i="3"/>
  <c r="H8" i="3" s="1"/>
  <c r="O9" i="3"/>
  <c r="U9" i="3" s="1"/>
  <c r="W4" i="3"/>
  <c r="M5" i="3"/>
  <c r="W5" i="3"/>
  <c r="B3" i="3"/>
  <c r="H3" i="3" s="1"/>
  <c r="D10" i="3"/>
  <c r="L10" i="3"/>
  <c r="B13" i="3" s="1"/>
  <c r="O6" i="3"/>
  <c r="U6" i="3" s="1"/>
  <c r="O7" i="3"/>
  <c r="U7" i="3" s="1"/>
  <c r="Z7" i="3"/>
  <c r="M9" i="3"/>
  <c r="E12" i="2"/>
  <c r="B26" i="2" s="1"/>
  <c r="F18" i="2"/>
  <c r="G10" i="2"/>
  <c r="F11" i="2"/>
  <c r="G11" i="2" s="1"/>
  <c r="E8" i="2"/>
  <c r="K10" i="3"/>
  <c r="B14" i="3" s="1"/>
  <c r="E10" i="3"/>
  <c r="M3" i="3"/>
  <c r="J4" i="3"/>
  <c r="B5" i="3"/>
  <c r="H5" i="3" s="1"/>
  <c r="W7" i="3"/>
  <c r="O8" i="3"/>
  <c r="U8" i="3" s="1"/>
  <c r="V3" i="3"/>
  <c r="V10" i="3" s="1"/>
  <c r="X5" i="3"/>
  <c r="Z5" i="3" s="1"/>
  <c r="I3" i="3"/>
  <c r="I10" i="3" s="1"/>
  <c r="W3" i="3"/>
  <c r="J3" i="3"/>
  <c r="E52" i="2" l="1"/>
  <c r="B28" i="2"/>
  <c r="D48" i="2" s="1"/>
  <c r="B25" i="2"/>
  <c r="D45" i="2" s="1"/>
  <c r="D46" i="2"/>
  <c r="W10" i="3"/>
  <c r="X10" i="3"/>
  <c r="C14" i="3" s="1"/>
  <c r="D14" i="3" s="1"/>
  <c r="H15" i="2" s="1"/>
  <c r="Z10" i="3"/>
  <c r="U3" i="3"/>
  <c r="U10" i="3" s="1"/>
  <c r="O10" i="3"/>
  <c r="B10" i="3"/>
  <c r="H10" i="3"/>
  <c r="E20" i="2"/>
  <c r="G18" i="2"/>
  <c r="G19" i="2" s="1"/>
  <c r="F19" i="2"/>
  <c r="C28" i="2" s="1"/>
  <c r="F12" i="2"/>
  <c r="C26" i="2" s="1"/>
  <c r="G12" i="2"/>
  <c r="D26" i="2" s="1"/>
  <c r="M10" i="3"/>
  <c r="D13" i="3"/>
  <c r="J10" i="3"/>
  <c r="F8" i="2"/>
  <c r="C25" i="2" s="1"/>
  <c r="G8" i="2"/>
  <c r="F52" i="2" s="1"/>
  <c r="B24" i="2" l="1"/>
  <c r="D28" i="2"/>
  <c r="D25" i="2"/>
  <c r="C24" i="2"/>
  <c r="C23" i="2" s="1"/>
  <c r="C31" i="2" s="1"/>
  <c r="C32" i="2" s="1"/>
  <c r="F46" i="2"/>
  <c r="D44" i="2"/>
  <c r="G20" i="2"/>
  <c r="F20" i="2"/>
  <c r="D15" i="3"/>
  <c r="H14" i="2"/>
  <c r="H16" i="2" s="1"/>
  <c r="E53" i="2" l="1"/>
  <c r="E54" i="2" s="1"/>
  <c r="F53" i="2"/>
  <c r="F54" i="2" s="1"/>
  <c r="F45" i="2"/>
  <c r="D24" i="2"/>
  <c r="F48" i="2"/>
  <c r="F44" i="2"/>
  <c r="B27" i="2"/>
  <c r="B23" i="2" s="1"/>
  <c r="E25" i="2" s="1"/>
  <c r="H20" i="2"/>
  <c r="E45" i="2" l="1"/>
  <c r="B31" i="2"/>
  <c r="D47" i="2"/>
  <c r="E47" i="2" s="1"/>
  <c r="E26" i="2"/>
  <c r="E46" i="2"/>
  <c r="E44" i="2"/>
  <c r="D27" i="2"/>
  <c r="D23" i="2" l="1"/>
  <c r="G48" i="2" s="1"/>
  <c r="B33" i="2"/>
  <c r="B36" i="2" s="1"/>
  <c r="E48" i="2"/>
  <c r="F47" i="2"/>
  <c r="G44" i="2"/>
  <c r="E28" i="2"/>
  <c r="E24" i="2"/>
  <c r="E27" i="2"/>
  <c r="D31" i="2"/>
  <c r="G46" i="2" l="1"/>
  <c r="G47" i="2"/>
  <c r="E23" i="2"/>
  <c r="C40" i="2"/>
  <c r="C36" i="2"/>
  <c r="G45" i="2"/>
  <c r="D33" i="2"/>
  <c r="G53" i="2" l="1"/>
  <c r="G52" i="2"/>
  <c r="D36" i="2"/>
  <c r="E36" i="2" s="1"/>
  <c r="G54" i="2" l="1"/>
  <c r="H53" i="2"/>
  <c r="H52" i="2"/>
  <c r="H54" i="2" l="1"/>
</calcChain>
</file>

<file path=xl/sharedStrings.xml><?xml version="1.0" encoding="utf-8"?>
<sst xmlns="http://schemas.openxmlformats.org/spreadsheetml/2006/main" count="149" uniqueCount="109">
  <si>
    <t>TÁMOGATÁST IGÉNYLŐ NEVE:</t>
  </si>
  <si>
    <t>KÖLTSÉGEK</t>
  </si>
  <si>
    <t xml:space="preserve">PROJEKT NEVE: </t>
  </si>
  <si>
    <t>Nettó egységár</t>
  </si>
  <si>
    <t>Nettó összköltség</t>
  </si>
  <si>
    <t>Bruttó összköltség</t>
  </si>
  <si>
    <t>Teljes munkáltatói költség</t>
  </si>
  <si>
    <t>Megjegyzés</t>
  </si>
  <si>
    <t>Részösszesen:</t>
  </si>
  <si>
    <t>II. SZEMÉLYI JELLEGŰ RÁFORDÍTÁSOK</t>
  </si>
  <si>
    <t>max. 15%</t>
  </si>
  <si>
    <t>ÖSSZESEN:</t>
  </si>
  <si>
    <t>KIMUTATÁS</t>
  </si>
  <si>
    <t>ÁFA</t>
  </si>
  <si>
    <t>Teljes projektköltség</t>
  </si>
  <si>
    <t>NETTÓ</t>
  </si>
  <si>
    <t>BRUTTÓ</t>
  </si>
  <si>
    <t>Támogatási összeg</t>
  </si>
  <si>
    <t>MAX. TÁMOGATÁSI ÖSSZEG MEGHATÁROZÁSA</t>
  </si>
  <si>
    <t>Támogatás összege</t>
  </si>
  <si>
    <t>ALKALMAZOTT ADÓLEVONÁSI SZABÁLY (ÁFA)</t>
  </si>
  <si>
    <t>NYÚJTHATÓ TÁMOGATÁS</t>
  </si>
  <si>
    <t>AZ ELSZÁMOLÁSRA VONATKOZÓ SZABÁLYOK</t>
  </si>
  <si>
    <t>Költség</t>
  </si>
  <si>
    <t>Tény érték - Ft</t>
  </si>
  <si>
    <t>Tény arány - %</t>
  </si>
  <si>
    <t xml:space="preserve"> </t>
  </si>
  <si>
    <t>JELMAGYARÁZAT</t>
  </si>
  <si>
    <t>KÖLTSÉG FŐKATEGÓRIA</t>
  </si>
  <si>
    <t>Költség alkategória</t>
  </si>
  <si>
    <t>Költség tétel</t>
  </si>
  <si>
    <t>Kitöltendő</t>
  </si>
  <si>
    <t>Részösszesítő</t>
  </si>
  <si>
    <t>Költség összesítő</t>
  </si>
  <si>
    <t>Nem releváns</t>
  </si>
  <si>
    <t>KIMUTATÁS elemei</t>
  </si>
  <si>
    <r>
      <t>III. SZEMÉLYI JELLEGŰ RÁFORDÍTÁSOK</t>
    </r>
    <r>
      <rPr>
        <sz val="12"/>
        <color theme="1"/>
        <rFont val="Calibri"/>
        <family val="2"/>
      </rPr>
      <t xml:space="preserve"> - </t>
    </r>
    <r>
      <rPr>
        <i/>
        <sz val="12"/>
        <color theme="1"/>
        <rFont val="Calibri"/>
        <family val="2"/>
      </rPr>
      <t>a Munkaviszony és a Megbízás közül csak egy tölthető ki!</t>
    </r>
  </si>
  <si>
    <t>MUNKAVISZONY</t>
  </si>
  <si>
    <t>MEGBÍZÁS</t>
  </si>
  <si>
    <t>Nettó bér</t>
  </si>
  <si>
    <t>SZJA</t>
  </si>
  <si>
    <t>TB</t>
  </si>
  <si>
    <t>Szocho</t>
  </si>
  <si>
    <t>Bruttó bér</t>
  </si>
  <si>
    <t>Időszak (hó)</t>
  </si>
  <si>
    <t>Teljes nettó bér</t>
  </si>
  <si>
    <t>Teljes SZJA</t>
  </si>
  <si>
    <t>Teljes TB</t>
  </si>
  <si>
    <t>Teljes Szocho</t>
  </si>
  <si>
    <t>Teljes br. Bér</t>
  </si>
  <si>
    <t>Teljes költség</t>
  </si>
  <si>
    <t>Nettó mb.</t>
  </si>
  <si>
    <t>Bruttó mb.</t>
  </si>
  <si>
    <t>Teljes nettó mb.</t>
  </si>
  <si>
    <t>Teljes br. Mb.</t>
  </si>
  <si>
    <t>Munkavállaló 4</t>
  </si>
  <si>
    <t>Munkavállaló 5</t>
  </si>
  <si>
    <t>Munkavállaló 6</t>
  </si>
  <si>
    <t>Munkavállaló 7</t>
  </si>
  <si>
    <t>Besorolás összesítő</t>
  </si>
  <si>
    <t>Munkaviszony</t>
  </si>
  <si>
    <t>Megbízás</t>
  </si>
  <si>
    <t>Összes</t>
  </si>
  <si>
    <t>Összes személyi költség</t>
  </si>
  <si>
    <t>I. VÁLLALKOZÁSFEJLESZTÉSHEZ KAPCSOLÓDÓ INFRASTRUKTURÁLIS KÖLTSÉGEK</t>
  </si>
  <si>
    <t>1.1. Ingatlanvásárláshoz kapcsolódó költségek</t>
  </si>
  <si>
    <t>Ingatlan vételára</t>
  </si>
  <si>
    <t>Munkáltatót terhelő adók és járulékok</t>
  </si>
  <si>
    <t>1.2. Ingatlanhoz kapcsolódó belső felújítási, korszerűsítési tevékenységek</t>
  </si>
  <si>
    <t>Munkadíj</t>
  </si>
  <si>
    <t>Anyagköltség</t>
  </si>
  <si>
    <t>Utolsó 3 év (2022, 2023, 2024, 2025) legmagasabb bevétele</t>
  </si>
  <si>
    <t>Munkavállaló 1</t>
  </si>
  <si>
    <t>Munkavállaló 2</t>
  </si>
  <si>
    <t>Munkavállaló 3</t>
  </si>
  <si>
    <t>Személyi költség időszak</t>
  </si>
  <si>
    <t>Bruttó munkabér/megbízási díj</t>
  </si>
  <si>
    <t>FIX 7%</t>
  </si>
  <si>
    <t>MAX. 70%</t>
  </si>
  <si>
    <t>min. 55%</t>
  </si>
  <si>
    <t>MAX. 30%</t>
  </si>
  <si>
    <t>Bruttó munkabér/megbízás</t>
  </si>
  <si>
    <t>PROJEKT ELNEVEZÉSE</t>
  </si>
  <si>
    <t>ÁFA jogosultság</t>
  </si>
  <si>
    <t>ARÁNY</t>
  </si>
  <si>
    <t>min.</t>
  </si>
  <si>
    <t>max.</t>
  </si>
  <si>
    <t>K512 (működési célú támogatás):</t>
  </si>
  <si>
    <t>III. PROJEKTMENEDZSMENT ÉS KÖZVETLEN KÖLTSÉGEK</t>
  </si>
  <si>
    <t>ÁFA levonására jogosult</t>
  </si>
  <si>
    <t>ÁFA levonására NEM jogosult</t>
  </si>
  <si>
    <t>ÁHT. KIMUTATÁS</t>
  </si>
  <si>
    <t>A dokumentum lezárva: 2026. 02. 20.</t>
  </si>
  <si>
    <t>ÁFA kulcs</t>
  </si>
  <si>
    <t>Mennyiség</t>
  </si>
  <si>
    <t>Kérem válasszon!</t>
  </si>
  <si>
    <t>TÁMOGATÁST IGÉNYLŐ MEGNEVEZÉSE</t>
  </si>
  <si>
    <t>ÁFA egységár</t>
  </si>
  <si>
    <t>ÁFA összköltség</t>
  </si>
  <si>
    <t>K89 (felhalmozási célú támogatás):</t>
  </si>
  <si>
    <t>ÖNERŐ ÉS TÁMOGATÁS SZÁMÍTÁSA</t>
  </si>
  <si>
    <t>NETTÓ INTENZITÁS</t>
  </si>
  <si>
    <t>BRUTTÓ INTENZITÁS</t>
  </si>
  <si>
    <t>TELJES KÖLTSÉGVETÉSI ÖSSZEG</t>
  </si>
  <si>
    <t>KÖLTÉSGVETÉSI SOR</t>
  </si>
  <si>
    <t xml:space="preserve">TÁMOGATÁS </t>
  </si>
  <si>
    <t>Projektmenedzsment és általános, a projekt lebonyolításához közvetlenül kapcsolódó és szükséges működési
költségek</t>
  </si>
  <si>
    <t>Összesen</t>
  </si>
  <si>
    <r>
      <rPr>
        <sz val="12"/>
        <color theme="1"/>
        <rFont val="Calibri"/>
        <family val="2"/>
      </rPr>
      <t>Önerő összege -</t>
    </r>
    <r>
      <rPr>
        <b/>
        <sz val="12"/>
        <color theme="1"/>
        <rFont val="Calibri"/>
        <family val="2"/>
      </rPr>
      <t xml:space="preserve"> KITÖLTÉSE KÖTELEZŐ!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</si>
</sst>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19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  <charset val="238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u/>
      <sz val="12"/>
      <color theme="10"/>
      <name val="Aptos Narrow"/>
      <family val="2"/>
      <charset val="238"/>
      <scheme val="minor"/>
    </font>
    <font>
      <u/>
      <sz val="12"/>
      <color theme="10"/>
      <name val="Calibri"/>
      <family val="2"/>
      <charset val="238"/>
    </font>
    <font>
      <sz val="8"/>
      <name val="Aptos Narrow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FB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21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81">
    <xf numFmtId="0" fontId="0" fillId="0" borderId="0" xfId="0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5" borderId="6" xfId="0" applyFont="1" applyFill="1" applyBorder="1"/>
    <xf numFmtId="0" fontId="3" fillId="5" borderId="7" xfId="0" applyFont="1" applyFill="1" applyBorder="1"/>
    <xf numFmtId="0" fontId="3" fillId="5" borderId="8" xfId="0" applyFont="1" applyFill="1" applyBorder="1"/>
    <xf numFmtId="0" fontId="3" fillId="7" borderId="6" xfId="0" applyFont="1" applyFill="1" applyBorder="1"/>
    <xf numFmtId="0" fontId="5" fillId="7" borderId="7" xfId="0" applyFont="1" applyFill="1" applyBorder="1"/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/>
    <xf numFmtId="0" fontId="6" fillId="0" borderId="6" xfId="0" applyFont="1" applyBorder="1" applyAlignment="1">
      <alignment horizontal="left" vertical="center" indent="1"/>
    </xf>
    <xf numFmtId="164" fontId="5" fillId="3" borderId="7" xfId="1" applyNumberFormat="1" applyFont="1" applyFill="1" applyBorder="1" applyProtection="1">
      <protection locked="0"/>
    </xf>
    <xf numFmtId="164" fontId="5" fillId="0" borderId="7" xfId="1" applyNumberFormat="1" applyFont="1" applyBorder="1"/>
    <xf numFmtId="0" fontId="5" fillId="3" borderId="7" xfId="1" applyNumberFormat="1" applyFont="1" applyFill="1" applyBorder="1" applyAlignment="1" applyProtection="1">
      <alignment horizontal="center"/>
      <protection locked="0"/>
    </xf>
    <xf numFmtId="164" fontId="4" fillId="6" borderId="7" xfId="0" applyNumberFormat="1" applyFont="1" applyFill="1" applyBorder="1"/>
    <xf numFmtId="164" fontId="5" fillId="3" borderId="8" xfId="1" applyNumberFormat="1" applyFont="1" applyFill="1" applyBorder="1" applyProtection="1">
      <protection locked="0"/>
    </xf>
    <xf numFmtId="0" fontId="7" fillId="2" borderId="6" xfId="0" applyFont="1" applyFill="1" applyBorder="1" applyAlignment="1">
      <alignment horizontal="right" vertical="center" indent="1"/>
    </xf>
    <xf numFmtId="0" fontId="4" fillId="2" borderId="7" xfId="0" applyFont="1" applyFill="1" applyBorder="1" applyAlignment="1">
      <alignment horizontal="center"/>
    </xf>
    <xf numFmtId="164" fontId="8" fillId="8" borderId="7" xfId="0" applyNumberFormat="1" applyFont="1" applyFill="1" applyBorder="1"/>
    <xf numFmtId="164" fontId="4" fillId="2" borderId="7" xfId="0" applyNumberFormat="1" applyFont="1" applyFill="1" applyBorder="1"/>
    <xf numFmtId="164" fontId="4" fillId="2" borderId="8" xfId="0" applyNumberFormat="1" applyFont="1" applyFill="1" applyBorder="1"/>
    <xf numFmtId="0" fontId="4" fillId="6" borderId="7" xfId="0" applyFont="1" applyFill="1" applyBorder="1" applyAlignment="1">
      <alignment horizontal="center"/>
    </xf>
    <xf numFmtId="164" fontId="4" fillId="6" borderId="8" xfId="0" applyNumberFormat="1" applyFont="1" applyFill="1" applyBorder="1"/>
    <xf numFmtId="0" fontId="3" fillId="5" borderId="10" xfId="0" applyFont="1" applyFill="1" applyBorder="1"/>
    <xf numFmtId="0" fontId="9" fillId="9" borderId="11" xfId="0" applyFont="1" applyFill="1" applyBorder="1" applyAlignment="1">
      <alignment horizontal="center" vertical="center"/>
    </xf>
    <xf numFmtId="164" fontId="4" fillId="6" borderId="12" xfId="0" applyNumberFormat="1" applyFont="1" applyFill="1" applyBorder="1"/>
    <xf numFmtId="164" fontId="8" fillId="10" borderId="12" xfId="0" applyNumberFormat="1" applyFont="1" applyFill="1" applyBorder="1"/>
    <xf numFmtId="164" fontId="8" fillId="11" borderId="12" xfId="0" applyNumberFormat="1" applyFont="1" applyFill="1" applyBorder="1"/>
    <xf numFmtId="164" fontId="8" fillId="9" borderId="13" xfId="0" applyNumberFormat="1" applyFont="1" applyFill="1" applyBorder="1"/>
    <xf numFmtId="0" fontId="5" fillId="0" borderId="0" xfId="0" applyFont="1"/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164" fontId="4" fillId="2" borderId="15" xfId="0" applyNumberFormat="1" applyFont="1" applyFill="1" applyBorder="1"/>
    <xf numFmtId="0" fontId="3" fillId="0" borderId="6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9" fontId="3" fillId="0" borderId="8" xfId="2" applyFont="1" applyBorder="1" applyAlignment="1">
      <alignment horizontal="center"/>
    </xf>
    <xf numFmtId="0" fontId="5" fillId="0" borderId="6" xfId="0" applyFont="1" applyBorder="1"/>
    <xf numFmtId="164" fontId="5" fillId="0" borderId="7" xfId="0" applyNumberFormat="1" applyFont="1" applyBorder="1" applyAlignment="1">
      <alignment horizontal="center"/>
    </xf>
    <xf numFmtId="10" fontId="5" fillId="0" borderId="8" xfId="2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4" fillId="2" borderId="14" xfId="0" applyNumberFormat="1" applyFont="1" applyFill="1" applyBorder="1"/>
    <xf numFmtId="0" fontId="5" fillId="0" borderId="6" xfId="0" applyFont="1" applyBorder="1" applyAlignment="1">
      <alignment horizontal="left" vertical="center" wrapText="1"/>
    </xf>
    <xf numFmtId="164" fontId="11" fillId="0" borderId="7" xfId="0" applyNumberFormat="1" applyFont="1" applyBorder="1"/>
    <xf numFmtId="164" fontId="11" fillId="0" borderId="8" xfId="0" applyNumberFormat="1" applyFont="1" applyBorder="1"/>
    <xf numFmtId="164" fontId="11" fillId="6" borderId="7" xfId="0" applyNumberFormat="1" applyFont="1" applyFill="1" applyBorder="1"/>
    <xf numFmtId="0" fontId="5" fillId="0" borderId="11" xfId="0" applyFont="1" applyBorder="1" applyAlignment="1">
      <alignment horizontal="left" vertical="center" wrapText="1"/>
    </xf>
    <xf numFmtId="164" fontId="11" fillId="6" borderId="12" xfId="0" applyNumberFormat="1" applyFont="1" applyFill="1" applyBorder="1"/>
    <xf numFmtId="164" fontId="11" fillId="0" borderId="13" xfId="0" applyNumberFormat="1" applyFont="1" applyBorder="1"/>
    <xf numFmtId="0" fontId="3" fillId="4" borderId="3" xfId="0" applyFont="1" applyFill="1" applyBorder="1" applyAlignment="1">
      <alignment horizontal="center"/>
    </xf>
    <xf numFmtId="0" fontId="5" fillId="3" borderId="11" xfId="0" applyFont="1" applyFill="1" applyBorder="1" applyAlignment="1" applyProtection="1">
      <alignment horizontal="left"/>
      <protection locked="0"/>
    </xf>
    <xf numFmtId="164" fontId="3" fillId="12" borderId="12" xfId="1" applyNumberFormat="1" applyFont="1" applyFill="1" applyBorder="1" applyAlignment="1">
      <alignment horizontal="center"/>
    </xf>
    <xf numFmtId="164" fontId="4" fillId="6" borderId="13" xfId="0" applyNumberFormat="1" applyFont="1" applyFill="1" applyBorder="1"/>
    <xf numFmtId="0" fontId="0" fillId="0" borderId="0" xfId="0" applyAlignment="1">
      <alignment horizontal="left"/>
    </xf>
    <xf numFmtId="0" fontId="10" fillId="4" borderId="1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2" fillId="9" borderId="5" xfId="0" applyFont="1" applyFill="1" applyBorder="1" applyAlignment="1">
      <alignment horizontal="left" vertical="center"/>
    </xf>
    <xf numFmtId="0" fontId="13" fillId="6" borderId="5" xfId="0" applyFont="1" applyFill="1" applyBorder="1" applyAlignment="1">
      <alignment horizontal="left" vertical="center"/>
    </xf>
    <xf numFmtId="0" fontId="8" fillId="8" borderId="9" xfId="0" applyFont="1" applyFill="1" applyBorder="1" applyAlignment="1">
      <alignment horizontal="left" vertical="center"/>
    </xf>
    <xf numFmtId="164" fontId="4" fillId="2" borderId="18" xfId="0" applyNumberFormat="1" applyFont="1" applyFill="1" applyBorder="1"/>
    <xf numFmtId="0" fontId="5" fillId="0" borderId="20" xfId="0" applyFont="1" applyBorder="1"/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4" fillId="3" borderId="5" xfId="1" applyNumberFormat="1" applyFont="1" applyFill="1" applyBorder="1" applyProtection="1">
      <protection locked="0"/>
    </xf>
    <xf numFmtId="164" fontId="5" fillId="0" borderId="6" xfId="1" applyNumberFormat="1" applyFont="1" applyBorder="1"/>
    <xf numFmtId="164" fontId="5" fillId="0" borderId="7" xfId="1" applyNumberFormat="1" applyFont="1" applyBorder="1" applyAlignment="1"/>
    <xf numFmtId="164" fontId="5" fillId="0" borderId="8" xfId="1" applyNumberFormat="1" applyFont="1" applyBorder="1"/>
    <xf numFmtId="0" fontId="7" fillId="2" borderId="9" xfId="0" applyFont="1" applyFill="1" applyBorder="1" applyAlignment="1">
      <alignment horizontal="right" vertical="center" indent="1"/>
    </xf>
    <xf numFmtId="164" fontId="4" fillId="2" borderId="11" xfId="0" applyNumberFormat="1" applyFont="1" applyFill="1" applyBorder="1"/>
    <xf numFmtId="164" fontId="4" fillId="2" borderId="12" xfId="0" applyNumberFormat="1" applyFont="1" applyFill="1" applyBorder="1"/>
    <xf numFmtId="164" fontId="8" fillId="8" borderId="13" xfId="0" applyNumberFormat="1" applyFont="1" applyFill="1" applyBorder="1"/>
    <xf numFmtId="164" fontId="4" fillId="2" borderId="11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left" wrapText="1" indent="2"/>
    </xf>
    <xf numFmtId="164" fontId="5" fillId="0" borderId="7" xfId="1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vertical="center"/>
    </xf>
    <xf numFmtId="0" fontId="5" fillId="0" borderId="11" xfId="0" applyFont="1" applyBorder="1" applyAlignment="1">
      <alignment horizontal="left" wrapText="1" indent="2"/>
    </xf>
    <xf numFmtId="164" fontId="5" fillId="0" borderId="12" xfId="1" applyNumberFormat="1" applyFont="1" applyBorder="1" applyAlignment="1">
      <alignment horizontal="left" vertical="center"/>
    </xf>
    <xf numFmtId="164" fontId="3" fillId="0" borderId="13" xfId="0" applyNumberFormat="1" applyFont="1" applyBorder="1" applyAlignment="1">
      <alignment vertical="center"/>
    </xf>
    <xf numFmtId="164" fontId="3" fillId="0" borderId="23" xfId="0" applyNumberFormat="1" applyFont="1" applyBorder="1"/>
    <xf numFmtId="0" fontId="11" fillId="0" borderId="0" xfId="0" applyFont="1"/>
    <xf numFmtId="0" fontId="15" fillId="0" borderId="0" xfId="3" applyFont="1" applyAlignment="1">
      <alignment horizontal="justify" vertical="center"/>
    </xf>
    <xf numFmtId="0" fontId="3" fillId="7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4" fontId="8" fillId="8" borderId="11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6" xfId="0" applyFont="1" applyBorder="1" applyAlignment="1">
      <alignment horizontal="left" indent="1"/>
    </xf>
    <xf numFmtId="164" fontId="4" fillId="0" borderId="7" xfId="0" applyNumberFormat="1" applyFont="1" applyBorder="1" applyAlignment="1">
      <alignment horizontal="center"/>
    </xf>
    <xf numFmtId="9" fontId="5" fillId="0" borderId="7" xfId="2" applyFont="1" applyBorder="1" applyAlignment="1">
      <alignment horizontal="center" vertical="center"/>
    </xf>
    <xf numFmtId="10" fontId="4" fillId="0" borderId="7" xfId="2" applyNumberFormat="1" applyFont="1" applyBorder="1" applyAlignment="1">
      <alignment horizontal="center" vertical="center"/>
    </xf>
    <xf numFmtId="9" fontId="5" fillId="13" borderId="7" xfId="0" applyNumberFormat="1" applyFont="1" applyFill="1" applyBorder="1" applyAlignment="1">
      <alignment horizontal="center" vertical="center"/>
    </xf>
    <xf numFmtId="9" fontId="4" fillId="13" borderId="7" xfId="0" applyNumberFormat="1" applyFont="1" applyFill="1" applyBorder="1" applyAlignment="1">
      <alignment horizontal="center" vertical="center"/>
    </xf>
    <xf numFmtId="164" fontId="5" fillId="13" borderId="7" xfId="0" applyNumberFormat="1" applyFont="1" applyFill="1" applyBorder="1" applyAlignment="1">
      <alignment horizontal="center" vertical="center"/>
    </xf>
    <xf numFmtId="164" fontId="4" fillId="13" borderId="7" xfId="0" applyNumberFormat="1" applyFont="1" applyFill="1" applyBorder="1" applyAlignment="1">
      <alignment horizontal="center" vertical="center"/>
    </xf>
    <xf numFmtId="9" fontId="4" fillId="13" borderId="7" xfId="2" applyFont="1" applyFill="1" applyBorder="1" applyAlignment="1">
      <alignment horizontal="center" vertical="center"/>
    </xf>
    <xf numFmtId="9" fontId="5" fillId="13" borderId="7" xfId="2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/>
    </xf>
    <xf numFmtId="0" fontId="5" fillId="0" borderId="11" xfId="0" applyFont="1" applyBorder="1"/>
    <xf numFmtId="10" fontId="5" fillId="0" borderId="13" xfId="2" applyNumberFormat="1" applyFont="1" applyBorder="1" applyAlignment="1">
      <alignment horizontal="center"/>
    </xf>
    <xf numFmtId="164" fontId="5" fillId="3" borderId="12" xfId="1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/>
    </xf>
    <xf numFmtId="9" fontId="5" fillId="0" borderId="8" xfId="2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 indent="1"/>
    </xf>
    <xf numFmtId="10" fontId="5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 applyAlignment="1">
      <alignment horizontal="center" vertical="center"/>
    </xf>
    <xf numFmtId="9" fontId="5" fillId="13" borderId="12" xfId="0" applyNumberFormat="1" applyFont="1" applyFill="1" applyBorder="1" applyAlignment="1">
      <alignment horizontal="center" vertical="center"/>
    </xf>
    <xf numFmtId="164" fontId="5" fillId="13" borderId="12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164" fontId="11" fillId="2" borderId="19" xfId="0" applyNumberFormat="1" applyFont="1" applyFill="1" applyBorder="1" applyAlignment="1">
      <alignment horizontal="right"/>
    </xf>
    <xf numFmtId="164" fontId="4" fillId="2" borderId="20" xfId="0" applyNumberFormat="1" applyFont="1" applyFill="1" applyBorder="1"/>
    <xf numFmtId="164" fontId="4" fillId="2" borderId="30" xfId="0" applyNumberFormat="1" applyFont="1" applyFill="1" applyBorder="1"/>
    <xf numFmtId="164" fontId="4" fillId="2" borderId="0" xfId="0" applyNumberFormat="1" applyFont="1" applyFill="1"/>
    <xf numFmtId="164" fontId="4" fillId="2" borderId="0" xfId="0" applyNumberFormat="1" applyFont="1" applyFill="1" applyAlignment="1">
      <alignment horizontal="center"/>
    </xf>
    <xf numFmtId="0" fontId="3" fillId="4" borderId="2" xfId="0" applyFont="1" applyFill="1" applyBorder="1" applyAlignment="1">
      <alignment vertical="center"/>
    </xf>
    <xf numFmtId="164" fontId="5" fillId="0" borderId="7" xfId="1" applyNumberFormat="1" applyFont="1" applyBorder="1" applyProtection="1"/>
    <xf numFmtId="0" fontId="5" fillId="0" borderId="7" xfId="1" applyNumberFormat="1" applyFont="1" applyFill="1" applyBorder="1" applyAlignment="1" applyProtection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164" fontId="5" fillId="0" borderId="33" xfId="1" applyNumberFormat="1" applyFont="1" applyBorder="1"/>
    <xf numFmtId="0" fontId="5" fillId="7" borderId="10" xfId="0" applyFont="1" applyFill="1" applyBorder="1"/>
    <xf numFmtId="9" fontId="3" fillId="0" borderId="7" xfId="2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9" fontId="6" fillId="0" borderId="7" xfId="0" applyNumberFormat="1" applyFont="1" applyBorder="1" applyAlignment="1">
      <alignment horizontal="left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9" fontId="3" fillId="3" borderId="7" xfId="2" applyFont="1" applyFill="1" applyBorder="1" applyAlignment="1" applyProtection="1">
      <alignment horizontal="center" vertical="center"/>
      <protection locked="0"/>
    </xf>
    <xf numFmtId="164" fontId="5" fillId="8" borderId="7" xfId="1" applyNumberFormat="1" applyFont="1" applyFill="1" applyBorder="1"/>
    <xf numFmtId="9" fontId="5" fillId="14" borderId="7" xfId="2" applyFont="1" applyFill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9" fontId="4" fillId="0" borderId="12" xfId="2" applyFont="1" applyBorder="1" applyAlignment="1">
      <alignment horizontal="center" vertical="center"/>
    </xf>
    <xf numFmtId="0" fontId="18" fillId="15" borderId="7" xfId="0" applyFont="1" applyFill="1" applyBorder="1" applyAlignment="1">
      <alignment horizontal="center"/>
    </xf>
    <xf numFmtId="0" fontId="18" fillId="15" borderId="8" xfId="0" applyFont="1" applyFill="1" applyBorder="1" applyAlignment="1">
      <alignment horizontal="center"/>
    </xf>
    <xf numFmtId="164" fontId="11" fillId="14" borderId="7" xfId="0" applyNumberFormat="1" applyFont="1" applyFill="1" applyBorder="1"/>
    <xf numFmtId="164" fontId="11" fillId="14" borderId="8" xfId="0" applyNumberFormat="1" applyFont="1" applyFill="1" applyBorder="1" applyAlignment="1">
      <alignment horizontal="center"/>
    </xf>
    <xf numFmtId="164" fontId="11" fillId="14" borderId="7" xfId="0" applyNumberFormat="1" applyFont="1" applyFill="1" applyBorder="1" applyAlignment="1">
      <alignment horizontal="center"/>
    </xf>
    <xf numFmtId="164" fontId="3" fillId="14" borderId="12" xfId="0" applyNumberFormat="1" applyFont="1" applyFill="1" applyBorder="1"/>
    <xf numFmtId="164" fontId="3" fillId="14" borderId="13" xfId="0" applyNumberFormat="1" applyFont="1" applyFill="1" applyBorder="1"/>
    <xf numFmtId="9" fontId="4" fillId="0" borderId="13" xfId="2" applyFont="1" applyBorder="1" applyAlignment="1">
      <alignment horizontal="center" vertical="center"/>
    </xf>
    <xf numFmtId="9" fontId="5" fillId="14" borderId="8" xfId="2" applyFont="1" applyFill="1" applyBorder="1" applyAlignment="1">
      <alignment horizontal="center"/>
    </xf>
    <xf numFmtId="164" fontId="11" fillId="0" borderId="12" xfId="0" applyNumberFormat="1" applyFont="1" applyBorder="1"/>
    <xf numFmtId="164" fontId="5" fillId="0" borderId="7" xfId="1" applyNumberFormat="1" applyFont="1" applyFill="1" applyBorder="1"/>
    <xf numFmtId="0" fontId="4" fillId="3" borderId="25" xfId="0" applyFont="1" applyFill="1" applyBorder="1" applyAlignment="1" applyProtection="1">
      <alignment horizontal="center" vertical="center"/>
      <protection locked="0"/>
    </xf>
    <xf numFmtId="0" fontId="4" fillId="3" borderId="26" xfId="0" applyFont="1" applyFill="1" applyBorder="1" applyAlignment="1" applyProtection="1">
      <alignment horizontal="center" vertical="center"/>
      <protection locked="0"/>
    </xf>
    <xf numFmtId="0" fontId="4" fillId="3" borderId="27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0" fillId="15" borderId="3" xfId="0" applyFont="1" applyFill="1" applyBorder="1" applyAlignment="1">
      <alignment horizontal="center"/>
    </xf>
    <xf numFmtId="0" fontId="10" fillId="15" borderId="4" xfId="0" applyFont="1" applyFill="1" applyBorder="1" applyAlignment="1">
      <alignment horizontal="center"/>
    </xf>
    <xf numFmtId="164" fontId="3" fillId="14" borderId="11" xfId="0" applyNumberFormat="1" applyFont="1" applyFill="1" applyBorder="1" applyAlignment="1">
      <alignment horizontal="center"/>
    </xf>
    <xf numFmtId="164" fontId="3" fillId="14" borderId="12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18" xfId="0" applyNumberFormat="1" applyFont="1" applyFill="1" applyBorder="1" applyAlignment="1">
      <alignment horizontal="center"/>
    </xf>
    <xf numFmtId="0" fontId="18" fillId="15" borderId="6" xfId="0" applyFont="1" applyFill="1" applyBorder="1" applyAlignment="1">
      <alignment horizontal="center"/>
    </xf>
    <xf numFmtId="0" fontId="18" fillId="15" borderId="7" xfId="0" applyFont="1" applyFill="1" applyBorder="1" applyAlignment="1">
      <alignment horizontal="center"/>
    </xf>
    <xf numFmtId="164" fontId="11" fillId="0" borderId="6" xfId="0" applyNumberFormat="1" applyFont="1" applyBorder="1" applyAlignment="1">
      <alignment horizontal="left"/>
    </xf>
    <xf numFmtId="164" fontId="11" fillId="0" borderId="7" xfId="0" applyNumberFormat="1" applyFont="1" applyBorder="1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</cellXfs>
  <cellStyles count="4">
    <cellStyle name="Hivatkozás" xfId="3" builtinId="8"/>
    <cellStyle name="Normál" xfId="0" builtinId="0"/>
    <cellStyle name="Pénznem" xfId="1" builtinId="4"/>
    <cellStyle name="Százalék" xfId="2" builtinId="5"/>
  </cellStyles>
  <dxfs count="5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fgColor theme="1"/>
          <bgColor rgb="FFFFEFB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FB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theme="1"/>
          <bgColor rgb="FFFFEFB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211"/>
      <color rgb="FFFFEFB5"/>
      <color rgb="FFDAD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845C9-BBCE-4741-AC21-99B582791DF1}">
  <sheetPr>
    <pageSetUpPr fitToPage="1"/>
  </sheetPr>
  <dimension ref="A1:P83"/>
  <sheetViews>
    <sheetView zoomScale="85" zoomScaleNormal="85" workbookViewId="0">
      <pane ySplit="4" topLeftCell="A5" activePane="bottomLeft" state="frozen"/>
      <selection activeCell="C2" sqref="C2"/>
      <selection pane="bottomLeft" activeCell="H47" sqref="H47"/>
    </sheetView>
  </sheetViews>
  <sheetFormatPr defaultColWidth="11.375" defaultRowHeight="15.75" x14ac:dyDescent="0.25"/>
  <cols>
    <col min="1" max="1" width="88.875" customWidth="1"/>
    <col min="2" max="2" width="17.625" customWidth="1"/>
    <col min="3" max="3" width="23" customWidth="1"/>
    <col min="4" max="4" width="15.625" customWidth="1"/>
    <col min="5" max="5" width="21.375" customWidth="1"/>
    <col min="6" max="6" width="18" customWidth="1"/>
    <col min="7" max="7" width="17.5" bestFit="1" customWidth="1"/>
    <col min="8" max="8" width="28.375" customWidth="1"/>
    <col min="9" max="9" width="29" customWidth="1"/>
    <col min="13" max="13" width="25.875" customWidth="1"/>
  </cols>
  <sheetData>
    <row r="1" spans="1:9" ht="36.950000000000003" customHeight="1" thickBot="1" x14ac:dyDescent="0.3">
      <c r="A1" s="112" t="s">
        <v>0</v>
      </c>
      <c r="B1" s="148" t="s">
        <v>96</v>
      </c>
      <c r="C1" s="149"/>
      <c r="D1" s="149"/>
      <c r="E1" s="150"/>
      <c r="F1" s="115"/>
      <c r="G1" s="115"/>
      <c r="H1" s="115"/>
      <c r="I1" s="116"/>
    </row>
    <row r="2" spans="1:9" ht="44.1" customHeight="1" thickBot="1" x14ac:dyDescent="0.3">
      <c r="A2" s="113" t="s">
        <v>2</v>
      </c>
      <c r="B2" s="148" t="s">
        <v>82</v>
      </c>
      <c r="C2" s="149"/>
      <c r="D2" s="149"/>
      <c r="E2" s="150"/>
      <c r="F2" s="117"/>
      <c r="G2" s="117"/>
      <c r="H2" s="117"/>
      <c r="I2" s="34"/>
    </row>
    <row r="3" spans="1:9" ht="24.75" customHeight="1" x14ac:dyDescent="0.25">
      <c r="A3" s="119"/>
      <c r="B3" s="152" t="s">
        <v>1</v>
      </c>
      <c r="C3" s="153"/>
      <c r="D3" s="153"/>
      <c r="E3" s="153"/>
      <c r="F3" s="153"/>
      <c r="G3" s="153"/>
      <c r="H3" s="153"/>
      <c r="I3" s="154"/>
    </row>
    <row r="4" spans="1:9" s="3" customFormat="1" x14ac:dyDescent="0.25">
      <c r="A4" s="66"/>
      <c r="B4" s="1" t="s">
        <v>3</v>
      </c>
      <c r="C4" s="1" t="s">
        <v>97</v>
      </c>
      <c r="D4" s="1" t="s">
        <v>94</v>
      </c>
      <c r="E4" s="1" t="s">
        <v>4</v>
      </c>
      <c r="F4" s="1" t="s">
        <v>98</v>
      </c>
      <c r="G4" s="1" t="s">
        <v>5</v>
      </c>
      <c r="H4" s="1" t="s">
        <v>6</v>
      </c>
      <c r="I4" s="2" t="s">
        <v>7</v>
      </c>
    </row>
    <row r="5" spans="1:9" x14ac:dyDescent="0.25">
      <c r="A5" s="4" t="s">
        <v>64</v>
      </c>
      <c r="B5" s="87" t="s">
        <v>78</v>
      </c>
      <c r="C5" s="123" t="s">
        <v>93</v>
      </c>
      <c r="D5" s="5"/>
      <c r="E5" s="5"/>
      <c r="F5" s="123" t="s">
        <v>93</v>
      </c>
      <c r="G5" s="5"/>
      <c r="H5" s="5"/>
      <c r="I5" s="6"/>
    </row>
    <row r="6" spans="1:9" x14ac:dyDescent="0.25">
      <c r="A6" s="7" t="s">
        <v>65</v>
      </c>
      <c r="B6" s="122" t="s">
        <v>79</v>
      </c>
      <c r="C6" s="132" t="s">
        <v>95</v>
      </c>
      <c r="D6" s="9"/>
      <c r="E6" s="125"/>
      <c r="F6" s="126" t="str">
        <f>C6</f>
        <v>Kérem válasszon!</v>
      </c>
      <c r="G6" s="8"/>
      <c r="H6" s="8"/>
      <c r="I6" s="8"/>
    </row>
    <row r="7" spans="1:9" x14ac:dyDescent="0.25">
      <c r="A7" s="11" t="s">
        <v>66</v>
      </c>
      <c r="B7" s="12">
        <v>0</v>
      </c>
      <c r="C7" s="124" t="e">
        <f>B7*C6</f>
        <v>#VALUE!</v>
      </c>
      <c r="D7" s="121">
        <v>1</v>
      </c>
      <c r="E7" s="120">
        <f>B7*D7</f>
        <v>0</v>
      </c>
      <c r="F7" s="124" t="e">
        <f>E7*F6</f>
        <v>#VALUE!</v>
      </c>
      <c r="G7" s="13" t="e">
        <f t="shared" ref="G7" si="0">E7+F7</f>
        <v>#VALUE!</v>
      </c>
      <c r="H7" s="15"/>
      <c r="I7" s="16"/>
    </row>
    <row r="8" spans="1:9" x14ac:dyDescent="0.25">
      <c r="A8" s="17" t="s">
        <v>8</v>
      </c>
      <c r="B8" s="15"/>
      <c r="C8" s="15"/>
      <c r="D8" s="18">
        <f>SUM(D7:D7)</f>
        <v>1</v>
      </c>
      <c r="E8" s="19">
        <f>SUM(E7:E7)</f>
        <v>0</v>
      </c>
      <c r="F8" s="20" t="e">
        <f>SUM(F7:F7)</f>
        <v>#VALUE!</v>
      </c>
      <c r="G8" s="20" t="e">
        <f>SUM(G7:G7)</f>
        <v>#VALUE!</v>
      </c>
      <c r="H8" s="20"/>
      <c r="I8" s="21"/>
    </row>
    <row r="9" spans="1:9" x14ac:dyDescent="0.25">
      <c r="A9" s="7" t="s">
        <v>68</v>
      </c>
      <c r="B9" s="86" t="s">
        <v>10</v>
      </c>
      <c r="C9" s="8"/>
      <c r="D9" s="9"/>
      <c r="E9" s="8"/>
      <c r="F9" s="8"/>
      <c r="G9" s="8"/>
      <c r="H9" s="8"/>
      <c r="I9" s="10"/>
    </row>
    <row r="10" spans="1:9" x14ac:dyDescent="0.25">
      <c r="A10" s="11" t="s">
        <v>69</v>
      </c>
      <c r="B10" s="12">
        <v>0</v>
      </c>
      <c r="C10" s="13">
        <f t="shared" ref="C10" si="1">B10*0.27</f>
        <v>0</v>
      </c>
      <c r="D10" s="121">
        <v>1</v>
      </c>
      <c r="E10" s="13">
        <f t="shared" ref="E10:E11" si="2">B10*D10</f>
        <v>0</v>
      </c>
      <c r="F10" s="13">
        <f t="shared" ref="F10:F11" si="3">E10*0.27</f>
        <v>0</v>
      </c>
      <c r="G10" s="13">
        <f t="shared" ref="G10:G11" si="4">E10+F10</f>
        <v>0</v>
      </c>
      <c r="H10" s="15"/>
      <c r="I10" s="16"/>
    </row>
    <row r="11" spans="1:9" x14ac:dyDescent="0.25">
      <c r="A11" s="11" t="s">
        <v>70</v>
      </c>
      <c r="B11" s="12">
        <v>0</v>
      </c>
      <c r="C11" s="13">
        <f t="shared" ref="C11" si="5">B11*0.27</f>
        <v>0</v>
      </c>
      <c r="D11" s="121">
        <v>1</v>
      </c>
      <c r="E11" s="13">
        <f t="shared" si="2"/>
        <v>0</v>
      </c>
      <c r="F11" s="13">
        <f t="shared" si="3"/>
        <v>0</v>
      </c>
      <c r="G11" s="13">
        <f t="shared" si="4"/>
        <v>0</v>
      </c>
      <c r="H11" s="15"/>
      <c r="I11" s="16"/>
    </row>
    <row r="12" spans="1:9" x14ac:dyDescent="0.25">
      <c r="A12" s="17" t="s">
        <v>8</v>
      </c>
      <c r="B12" s="15"/>
      <c r="C12" s="15"/>
      <c r="D12" s="18">
        <f>SUM(D10:D11)</f>
        <v>2</v>
      </c>
      <c r="E12" s="19">
        <f>SUM(E10:E11)</f>
        <v>0</v>
      </c>
      <c r="F12" s="20">
        <f>SUM(F10:F11)</f>
        <v>0</v>
      </c>
      <c r="G12" s="20">
        <f>SUM(G10:G11)</f>
        <v>0</v>
      </c>
      <c r="H12" s="20"/>
      <c r="I12" s="21"/>
    </row>
    <row r="13" spans="1:9" x14ac:dyDescent="0.25">
      <c r="A13" s="4" t="s">
        <v>9</v>
      </c>
      <c r="B13" s="87" t="s">
        <v>80</v>
      </c>
      <c r="C13" s="5"/>
      <c r="D13" s="5"/>
      <c r="E13" s="5"/>
      <c r="F13" s="5"/>
      <c r="G13" s="5"/>
      <c r="H13" s="5"/>
      <c r="I13" s="6"/>
    </row>
    <row r="14" spans="1:9" x14ac:dyDescent="0.25">
      <c r="A14" s="11" t="s">
        <v>81</v>
      </c>
      <c r="B14" s="15"/>
      <c r="C14" s="15"/>
      <c r="D14" s="22"/>
      <c r="E14" s="15"/>
      <c r="F14" s="15"/>
      <c r="G14" s="15"/>
      <c r="H14" s="13">
        <f>'SZEMÉLYI JELLEGŰ RÁFORDÍTÁSOK'!D13</f>
        <v>0</v>
      </c>
      <c r="I14" s="23"/>
    </row>
    <row r="15" spans="1:9" x14ac:dyDescent="0.25">
      <c r="A15" s="11" t="s">
        <v>67</v>
      </c>
      <c r="B15" s="15"/>
      <c r="C15" s="15"/>
      <c r="D15" s="22"/>
      <c r="E15" s="15"/>
      <c r="F15" s="15"/>
      <c r="G15" s="15"/>
      <c r="H15" s="13">
        <f>'SZEMÉLYI JELLEGŰ RÁFORDÍTÁSOK'!D14</f>
        <v>0</v>
      </c>
      <c r="I15" s="23"/>
    </row>
    <row r="16" spans="1:9" x14ac:dyDescent="0.25">
      <c r="A16" s="17" t="s">
        <v>8</v>
      </c>
      <c r="B16" s="15"/>
      <c r="C16" s="15"/>
      <c r="D16" s="22"/>
      <c r="E16" s="15"/>
      <c r="F16" s="15"/>
      <c r="G16" s="15"/>
      <c r="H16" s="19">
        <f>SUM(H14:H15)</f>
        <v>0</v>
      </c>
      <c r="I16" s="23"/>
    </row>
    <row r="17" spans="1:9" x14ac:dyDescent="0.25">
      <c r="A17" s="4" t="s">
        <v>88</v>
      </c>
      <c r="B17" s="87" t="s">
        <v>77</v>
      </c>
      <c r="C17" s="5"/>
      <c r="D17" s="5"/>
      <c r="E17" s="5"/>
      <c r="F17" s="5"/>
      <c r="G17" s="5"/>
      <c r="H17" s="24"/>
      <c r="I17" s="6"/>
    </row>
    <row r="18" spans="1:9" x14ac:dyDescent="0.25">
      <c r="A18" s="11" t="s">
        <v>106</v>
      </c>
      <c r="B18" s="12">
        <v>0</v>
      </c>
      <c r="C18" s="13">
        <f t="shared" ref="C18" si="6">B18*0.27</f>
        <v>0</v>
      </c>
      <c r="D18" s="121">
        <v>1</v>
      </c>
      <c r="E18" s="13">
        <f t="shared" ref="E18" si="7">B18*D18</f>
        <v>0</v>
      </c>
      <c r="F18" s="13">
        <f t="shared" ref="F18" si="8">E18*0.27</f>
        <v>0</v>
      </c>
      <c r="G18" s="13">
        <f t="shared" ref="G18" si="9">E18+F18</f>
        <v>0</v>
      </c>
      <c r="H18" s="15"/>
      <c r="I18" s="16"/>
    </row>
    <row r="19" spans="1:9" x14ac:dyDescent="0.25">
      <c r="A19" s="17" t="s">
        <v>8</v>
      </c>
      <c r="B19" s="15"/>
      <c r="C19" s="15"/>
      <c r="D19" s="18">
        <f>SUM(D18:D18)</f>
        <v>1</v>
      </c>
      <c r="E19" s="19">
        <f>SUM(E18:E18)</f>
        <v>0</v>
      </c>
      <c r="F19" s="20">
        <f>SUM(F18:F18)</f>
        <v>0</v>
      </c>
      <c r="G19" s="20">
        <f>SUM(G18:G18)</f>
        <v>0</v>
      </c>
      <c r="H19" s="20"/>
      <c r="I19" s="21"/>
    </row>
    <row r="20" spans="1:9" ht="16.5" thickBot="1" x14ac:dyDescent="0.3">
      <c r="A20" s="25" t="s">
        <v>11</v>
      </c>
      <c r="B20" s="26"/>
      <c r="C20" s="26"/>
      <c r="D20" s="26"/>
      <c r="E20" s="27">
        <f>E8+E12+E19</f>
        <v>0</v>
      </c>
      <c r="F20" s="28" t="e">
        <f>F8+F12+F19</f>
        <v>#VALUE!</v>
      </c>
      <c r="G20" s="28" t="e">
        <f>G8+G12+G19</f>
        <v>#VALUE!</v>
      </c>
      <c r="H20" s="27">
        <f>H16</f>
        <v>0</v>
      </c>
      <c r="I20" s="29"/>
    </row>
    <row r="21" spans="1:9" ht="16.5" thickBot="1" x14ac:dyDescent="0.3">
      <c r="A21" s="155"/>
      <c r="B21" s="156"/>
      <c r="C21" s="156"/>
      <c r="D21" s="156"/>
      <c r="E21" s="156"/>
      <c r="F21" s="156"/>
      <c r="G21" s="156"/>
      <c r="H21" s="156"/>
      <c r="I21" s="157"/>
    </row>
    <row r="22" spans="1:9" ht="18.75" x14ac:dyDescent="0.3">
      <c r="A22" s="31" t="s">
        <v>12</v>
      </c>
      <c r="B22" s="32" t="s">
        <v>15</v>
      </c>
      <c r="C22" s="32" t="s">
        <v>13</v>
      </c>
      <c r="D22" s="32" t="s">
        <v>16</v>
      </c>
      <c r="E22" s="33" t="s">
        <v>84</v>
      </c>
      <c r="F22" s="117"/>
      <c r="G22" s="117"/>
      <c r="H22" s="117"/>
      <c r="I22" s="34"/>
    </row>
    <row r="23" spans="1:9" x14ac:dyDescent="0.25">
      <c r="A23" s="35" t="s">
        <v>14</v>
      </c>
      <c r="B23" s="36">
        <f>B24+B27+B28</f>
        <v>0</v>
      </c>
      <c r="C23" s="36" t="e">
        <f t="shared" ref="C23" si="10">C24+C27+C28</f>
        <v>#VALUE!</v>
      </c>
      <c r="D23" s="36" t="e">
        <f>D24+D27+D28</f>
        <v>#VALUE!</v>
      </c>
      <c r="E23" s="37" t="e">
        <f>E24+E27+E28</f>
        <v>#DIV/0!</v>
      </c>
      <c r="F23" s="117"/>
      <c r="G23" s="117"/>
      <c r="H23" s="117"/>
      <c r="I23" s="34"/>
    </row>
    <row r="24" spans="1:9" x14ac:dyDescent="0.25">
      <c r="A24" s="38" t="str">
        <f>A5</f>
        <v>I. VÁLLALKOZÁSFEJLESZTÉSHEZ KAPCSOLÓDÓ INFRASTRUKTURÁLIS KÖLTSÉGEK</v>
      </c>
      <c r="B24" s="36">
        <f>B25+B26</f>
        <v>0</v>
      </c>
      <c r="C24" s="39" t="e">
        <f t="shared" ref="C24" si="11">C25+C26</f>
        <v>#VALUE!</v>
      </c>
      <c r="D24" s="39" t="e">
        <f>D25+D26</f>
        <v>#VALUE!</v>
      </c>
      <c r="E24" s="40" t="e">
        <f>B24/B23</f>
        <v>#DIV/0!</v>
      </c>
      <c r="F24" s="117"/>
      <c r="G24" s="117"/>
      <c r="H24" s="117"/>
      <c r="I24" s="34"/>
    </row>
    <row r="25" spans="1:9" x14ac:dyDescent="0.25">
      <c r="A25" s="91" t="s">
        <v>65</v>
      </c>
      <c r="B25" s="92">
        <f>E8</f>
        <v>0</v>
      </c>
      <c r="C25" s="92" t="e">
        <f t="shared" ref="C25:D25" si="12">F8</f>
        <v>#VALUE!</v>
      </c>
      <c r="D25" s="92" t="e">
        <f t="shared" si="12"/>
        <v>#VALUE!</v>
      </c>
      <c r="E25" s="40" t="e">
        <f>B25/B23</f>
        <v>#DIV/0!</v>
      </c>
      <c r="F25" s="117"/>
      <c r="G25" s="117"/>
      <c r="H25" s="117"/>
      <c r="I25" s="34"/>
    </row>
    <row r="26" spans="1:9" x14ac:dyDescent="0.25">
      <c r="A26" s="91" t="s">
        <v>68</v>
      </c>
      <c r="B26" s="92">
        <f>E12</f>
        <v>0</v>
      </c>
      <c r="C26" s="92">
        <f t="shared" ref="C26:D26" si="13">F12</f>
        <v>0</v>
      </c>
      <c r="D26" s="92">
        <f t="shared" si="13"/>
        <v>0</v>
      </c>
      <c r="E26" s="40" t="e">
        <f>B26/B23</f>
        <v>#DIV/0!</v>
      </c>
      <c r="F26" s="117"/>
      <c r="G26" s="117"/>
      <c r="H26" s="117"/>
      <c r="I26" s="34"/>
    </row>
    <row r="27" spans="1:9" x14ac:dyDescent="0.25">
      <c r="A27" s="38" t="str">
        <f>A13</f>
        <v>II. SZEMÉLYI JELLEGŰ RÁFORDÍTÁSOK</v>
      </c>
      <c r="B27" s="39">
        <f>H16</f>
        <v>0</v>
      </c>
      <c r="C27" s="15"/>
      <c r="D27" s="39">
        <f>B27</f>
        <v>0</v>
      </c>
      <c r="E27" s="40" t="e">
        <f>B27/B23</f>
        <v>#DIV/0!</v>
      </c>
      <c r="F27" s="117"/>
      <c r="G27" s="117"/>
      <c r="H27" s="117"/>
      <c r="I27" s="34"/>
    </row>
    <row r="28" spans="1:9" ht="16.5" thickBot="1" x14ac:dyDescent="0.3">
      <c r="A28" s="102" t="str">
        <f>A17</f>
        <v>III. PROJEKTMENEDZSMENT ÉS KÖZVETLEN KÖLTSÉGEK</v>
      </c>
      <c r="B28" s="41">
        <f>E19</f>
        <v>0</v>
      </c>
      <c r="C28" s="41">
        <f>F19</f>
        <v>0</v>
      </c>
      <c r="D28" s="41">
        <f>G19</f>
        <v>0</v>
      </c>
      <c r="E28" s="103" t="e">
        <f>B28/B23</f>
        <v>#DIV/0!</v>
      </c>
      <c r="F28" s="117"/>
      <c r="G28" s="117"/>
      <c r="H28" s="117"/>
      <c r="I28" s="34"/>
    </row>
    <row r="29" spans="1:9" ht="16.5" thickBot="1" x14ac:dyDescent="0.3">
      <c r="A29" s="42"/>
      <c r="B29" s="117"/>
      <c r="C29" s="117"/>
      <c r="D29" s="117"/>
      <c r="E29" s="117"/>
      <c r="F29" s="117"/>
      <c r="G29" s="117"/>
      <c r="H29" s="117"/>
      <c r="I29" s="34"/>
    </row>
    <row r="30" spans="1:9" ht="18.75" x14ac:dyDescent="0.3">
      <c r="A30" s="31" t="s">
        <v>100</v>
      </c>
      <c r="B30" s="32" t="s">
        <v>15</v>
      </c>
      <c r="C30" s="32" t="s">
        <v>13</v>
      </c>
      <c r="D30" s="33" t="s">
        <v>16</v>
      </c>
      <c r="E30" s="118"/>
      <c r="F30" s="118"/>
      <c r="G30" s="118"/>
      <c r="H30" s="118"/>
      <c r="I30" s="101"/>
    </row>
    <row r="31" spans="1:9" x14ac:dyDescent="0.25">
      <c r="A31" s="43" t="s">
        <v>14</v>
      </c>
      <c r="B31" s="39">
        <f>B23</f>
        <v>0</v>
      </c>
      <c r="C31" s="44" t="e">
        <f>C23</f>
        <v>#VALUE!</v>
      </c>
      <c r="D31" s="45" t="e">
        <f>D23</f>
        <v>#VALUE!</v>
      </c>
      <c r="E31" s="118"/>
      <c r="F31" s="118"/>
      <c r="G31" s="118"/>
      <c r="H31" s="118"/>
      <c r="I31" s="101"/>
    </row>
    <row r="32" spans="1:9" x14ac:dyDescent="0.25">
      <c r="A32" s="135" t="s">
        <v>108</v>
      </c>
      <c r="B32" s="12">
        <v>0</v>
      </c>
      <c r="C32" s="39" t="e">
        <f>C31*0.1</f>
        <v>#VALUE!</v>
      </c>
      <c r="D32" s="16">
        <v>0</v>
      </c>
      <c r="E32" s="118"/>
      <c r="F32" s="118"/>
      <c r="G32" s="118"/>
      <c r="H32" s="118"/>
      <c r="I32" s="101"/>
    </row>
    <row r="33" spans="1:16" ht="16.5" thickBot="1" x14ac:dyDescent="0.3">
      <c r="A33" s="47" t="s">
        <v>17</v>
      </c>
      <c r="B33" s="41">
        <f>B31-B32</f>
        <v>0</v>
      </c>
      <c r="C33" s="48"/>
      <c r="D33" s="49" t="e">
        <f>D31-D32</f>
        <v>#VALUE!</v>
      </c>
      <c r="E33" s="118"/>
      <c r="F33" s="118"/>
      <c r="G33" s="118"/>
      <c r="H33" s="118"/>
      <c r="I33" s="101"/>
    </row>
    <row r="34" spans="1:16" ht="16.5" thickBot="1" x14ac:dyDescent="0.3">
      <c r="A34" s="42"/>
      <c r="B34" s="117"/>
      <c r="C34" s="117"/>
      <c r="D34" s="117"/>
      <c r="E34" s="118"/>
      <c r="F34" s="118"/>
      <c r="G34" s="118"/>
      <c r="H34" s="118"/>
      <c r="I34" s="101"/>
    </row>
    <row r="35" spans="1:16" ht="18.75" x14ac:dyDescent="0.3">
      <c r="A35" s="31" t="s">
        <v>18</v>
      </c>
      <c r="B35" s="32" t="s">
        <v>15</v>
      </c>
      <c r="C35" s="32" t="s">
        <v>101</v>
      </c>
      <c r="D35" s="32" t="s">
        <v>16</v>
      </c>
      <c r="E35" s="33" t="s">
        <v>102</v>
      </c>
      <c r="F35" s="118"/>
      <c r="G35" s="118"/>
      <c r="H35" s="118"/>
      <c r="I35" s="101"/>
    </row>
    <row r="36" spans="1:16" x14ac:dyDescent="0.25">
      <c r="A36" s="43" t="s">
        <v>19</v>
      </c>
      <c r="B36" s="133">
        <f>B33</f>
        <v>0</v>
      </c>
      <c r="C36" s="134" t="e">
        <f>B36/B31</f>
        <v>#DIV/0!</v>
      </c>
      <c r="D36" s="147" t="e">
        <f>D33</f>
        <v>#VALUE!</v>
      </c>
      <c r="E36" s="145" t="e">
        <f>D36/D31</f>
        <v>#VALUE!</v>
      </c>
      <c r="F36" s="118"/>
      <c r="G36" s="118"/>
      <c r="H36" s="118"/>
      <c r="I36" s="101"/>
    </row>
    <row r="37" spans="1:16" ht="16.5" thickBot="1" x14ac:dyDescent="0.3">
      <c r="A37" s="47" t="s">
        <v>71</v>
      </c>
      <c r="B37" s="104">
        <v>0</v>
      </c>
      <c r="C37" s="26"/>
      <c r="D37" s="146">
        <f>B37</f>
        <v>0</v>
      </c>
      <c r="E37" s="53"/>
      <c r="F37" s="118"/>
      <c r="G37" s="118"/>
      <c r="H37" s="118"/>
      <c r="I37" s="101"/>
    </row>
    <row r="38" spans="1:16" ht="16.5" thickBot="1" x14ac:dyDescent="0.3">
      <c r="A38" s="42"/>
      <c r="B38" s="117"/>
      <c r="C38" s="117"/>
      <c r="D38" s="117"/>
      <c r="E38" s="118"/>
      <c r="F38" s="118"/>
      <c r="G38" s="118"/>
      <c r="H38" s="118"/>
      <c r="I38" s="101"/>
    </row>
    <row r="39" spans="1:16" ht="18.75" x14ac:dyDescent="0.3">
      <c r="A39" s="31" t="s">
        <v>20</v>
      </c>
      <c r="B39" s="32"/>
      <c r="C39" s="50" t="s">
        <v>21</v>
      </c>
      <c r="D39" s="33"/>
      <c r="E39" s="118"/>
      <c r="F39" s="118"/>
      <c r="G39" s="118"/>
      <c r="H39" s="118"/>
      <c r="I39" s="101"/>
    </row>
    <row r="40" spans="1:16" ht="16.5" thickBot="1" x14ac:dyDescent="0.3">
      <c r="A40" s="51" t="s">
        <v>95</v>
      </c>
      <c r="B40" s="26"/>
      <c r="C40" s="52" t="str">
        <f>IF($A$40="ÁFA levonására jogosult",$B$36,IF($A$40="ÁFA levonására nem jogosult",$D$36,""))</f>
        <v/>
      </c>
      <c r="D40" s="53"/>
      <c r="E40" s="118"/>
      <c r="F40" s="118"/>
      <c r="G40" s="118"/>
      <c r="H40" s="118"/>
      <c r="I40" s="101"/>
    </row>
    <row r="41" spans="1:16" ht="16.5" thickBot="1" x14ac:dyDescent="0.3">
      <c r="A41" s="42"/>
      <c r="B41" s="117"/>
      <c r="C41" s="117"/>
      <c r="D41" s="117"/>
      <c r="E41" s="118"/>
      <c r="F41" s="118"/>
      <c r="G41" s="118"/>
      <c r="H41" s="118"/>
      <c r="I41" s="101"/>
    </row>
    <row r="42" spans="1:16" ht="18.75" x14ac:dyDescent="0.3">
      <c r="A42" s="31" t="s">
        <v>22</v>
      </c>
      <c r="B42" s="151" t="s">
        <v>84</v>
      </c>
      <c r="C42" s="151"/>
      <c r="D42" s="158" t="s">
        <v>15</v>
      </c>
      <c r="E42" s="159"/>
      <c r="F42" s="158" t="s">
        <v>16</v>
      </c>
      <c r="G42" s="160"/>
      <c r="H42" s="117"/>
      <c r="I42" s="34"/>
    </row>
    <row r="43" spans="1:16" x14ac:dyDescent="0.25">
      <c r="A43" s="35" t="s">
        <v>23</v>
      </c>
      <c r="B43" s="90" t="s">
        <v>85</v>
      </c>
      <c r="C43" s="90" t="s">
        <v>86</v>
      </c>
      <c r="D43" s="90" t="s">
        <v>24</v>
      </c>
      <c r="E43" s="90" t="s">
        <v>25</v>
      </c>
      <c r="F43" s="90" t="s">
        <v>24</v>
      </c>
      <c r="G43" s="105" t="s">
        <v>25</v>
      </c>
      <c r="H43" s="117"/>
      <c r="I43" s="34"/>
    </row>
    <row r="44" spans="1:16" x14ac:dyDescent="0.25">
      <c r="A44" s="43" t="s">
        <v>64</v>
      </c>
      <c r="B44" s="95">
        <v>0.7</v>
      </c>
      <c r="C44" s="46"/>
      <c r="D44" s="97">
        <f>D45+D46</f>
        <v>0</v>
      </c>
      <c r="E44" s="93" t="e">
        <f>D44/B23</f>
        <v>#DIV/0!</v>
      </c>
      <c r="F44" s="97" t="e">
        <f>F45+F46</f>
        <v>#VALUE!</v>
      </c>
      <c r="G44" s="106" t="e">
        <f>F44/D23</f>
        <v>#VALUE!</v>
      </c>
      <c r="H44" s="117"/>
      <c r="I44" s="34"/>
    </row>
    <row r="45" spans="1:16" x14ac:dyDescent="0.25">
      <c r="A45" s="107" t="s">
        <v>65</v>
      </c>
      <c r="B45" s="96">
        <v>0.55000000000000004</v>
      </c>
      <c r="C45" s="46"/>
      <c r="D45" s="98">
        <f>B25</f>
        <v>0</v>
      </c>
      <c r="E45" s="93" t="e">
        <f>D45/B23</f>
        <v>#DIV/0!</v>
      </c>
      <c r="F45" s="97" t="e">
        <f>D25</f>
        <v>#VALUE!</v>
      </c>
      <c r="G45" s="108" t="e">
        <f>F45/D23</f>
        <v>#VALUE!</v>
      </c>
      <c r="H45" s="117"/>
      <c r="I45" s="34"/>
    </row>
    <row r="46" spans="1:16" s="54" customFormat="1" x14ac:dyDescent="0.25">
      <c r="A46" s="107" t="s">
        <v>68</v>
      </c>
      <c r="B46" s="46"/>
      <c r="C46" s="99">
        <v>0.15</v>
      </c>
      <c r="D46" s="98">
        <f>B26</f>
        <v>0</v>
      </c>
      <c r="E46" s="94" t="e">
        <f>D46/B23</f>
        <v>#DIV/0!</v>
      </c>
      <c r="F46" s="97">
        <f>D26</f>
        <v>0</v>
      </c>
      <c r="G46" s="109" t="e">
        <f>F46/D23</f>
        <v>#VALUE!</v>
      </c>
      <c r="H46" s="117"/>
      <c r="I46" s="34"/>
      <c r="J46"/>
      <c r="K46"/>
      <c r="L46"/>
      <c r="M46"/>
      <c r="N46"/>
      <c r="O46"/>
      <c r="P46"/>
    </row>
    <row r="47" spans="1:16" s="54" customFormat="1" ht="54" customHeight="1" x14ac:dyDescent="0.25">
      <c r="A47" s="43" t="s">
        <v>9</v>
      </c>
      <c r="B47" s="46"/>
      <c r="C47" s="100">
        <v>0.3</v>
      </c>
      <c r="D47" s="97">
        <f>B27</f>
        <v>0</v>
      </c>
      <c r="E47" s="94" t="e">
        <f>D47/B23</f>
        <v>#DIV/0!</v>
      </c>
      <c r="F47" s="97">
        <f>D27</f>
        <v>0</v>
      </c>
      <c r="G47" s="109" t="e">
        <f>F47/D23</f>
        <v>#VALUE!</v>
      </c>
      <c r="H47" s="117"/>
      <c r="I47" s="34"/>
    </row>
    <row r="48" spans="1:16" s="54" customFormat="1" ht="16.5" thickBot="1" x14ac:dyDescent="0.3">
      <c r="A48" s="47" t="s">
        <v>88</v>
      </c>
      <c r="B48" s="110">
        <v>7.0000000000000007E-2</v>
      </c>
      <c r="C48" s="110">
        <v>7.0000000000000007E-2</v>
      </c>
      <c r="D48" s="111">
        <f>B28</f>
        <v>0</v>
      </c>
      <c r="E48" s="136" t="e">
        <f>D48/B23</f>
        <v>#DIV/0!</v>
      </c>
      <c r="F48" s="111">
        <f>D28</f>
        <v>0</v>
      </c>
      <c r="G48" s="144" t="e">
        <f>F48/D23</f>
        <v>#VALUE!</v>
      </c>
      <c r="H48" s="117"/>
      <c r="I48" s="34"/>
    </row>
    <row r="49" spans="1:9" s="54" customFormat="1" ht="16.5" thickBot="1" x14ac:dyDescent="0.3">
      <c r="A49" s="167"/>
      <c r="B49" s="168"/>
      <c r="C49" s="168"/>
      <c r="D49" s="168"/>
      <c r="E49" s="117"/>
      <c r="F49" s="117"/>
      <c r="G49" s="117"/>
      <c r="H49" s="117"/>
      <c r="I49" s="34"/>
    </row>
    <row r="50" spans="1:9" s="54" customFormat="1" ht="18.75" x14ac:dyDescent="0.3">
      <c r="A50" s="55" t="s">
        <v>27</v>
      </c>
      <c r="B50" s="118"/>
      <c r="C50" s="161" t="s">
        <v>91</v>
      </c>
      <c r="D50" s="162"/>
      <c r="E50" s="163" t="s">
        <v>103</v>
      </c>
      <c r="F50" s="163"/>
      <c r="G50" s="163" t="s">
        <v>105</v>
      </c>
      <c r="H50" s="164"/>
      <c r="I50" s="34"/>
    </row>
    <row r="51" spans="1:9" s="54" customFormat="1" ht="18.75" x14ac:dyDescent="0.3">
      <c r="A51" s="56" t="s">
        <v>28</v>
      </c>
      <c r="B51" s="118"/>
      <c r="C51" s="170" t="s">
        <v>104</v>
      </c>
      <c r="D51" s="171"/>
      <c r="E51" s="137" t="s">
        <v>15</v>
      </c>
      <c r="F51" s="137" t="s">
        <v>16</v>
      </c>
      <c r="G51" s="137" t="s">
        <v>15</v>
      </c>
      <c r="H51" s="138" t="s">
        <v>16</v>
      </c>
      <c r="I51" s="34"/>
    </row>
    <row r="52" spans="1:9" s="54" customFormat="1" x14ac:dyDescent="0.25">
      <c r="A52" s="57" t="s">
        <v>29</v>
      </c>
      <c r="B52" s="118"/>
      <c r="C52" s="172" t="s">
        <v>99</v>
      </c>
      <c r="D52" s="173"/>
      <c r="E52" s="139">
        <f>E8+E12</f>
        <v>0</v>
      </c>
      <c r="F52" s="141" t="e">
        <f>G8+G12</f>
        <v>#VALUE!</v>
      </c>
      <c r="G52" s="139" t="e">
        <f>E52*C36</f>
        <v>#DIV/0!</v>
      </c>
      <c r="H52" s="140" t="e">
        <f>F52*E36</f>
        <v>#VALUE!</v>
      </c>
      <c r="I52" s="34"/>
    </row>
    <row r="53" spans="1:9" s="54" customFormat="1" x14ac:dyDescent="0.25">
      <c r="A53" s="58" t="s">
        <v>30</v>
      </c>
      <c r="B53" s="118"/>
      <c r="C53" s="172" t="s">
        <v>87</v>
      </c>
      <c r="D53" s="173"/>
      <c r="E53" s="139">
        <f>H16+E19</f>
        <v>0</v>
      </c>
      <c r="F53" s="141">
        <f>H16+G19</f>
        <v>0</v>
      </c>
      <c r="G53" s="139" t="e">
        <f>E53*C36</f>
        <v>#DIV/0!</v>
      </c>
      <c r="H53" s="140" t="e">
        <f>F53*E36</f>
        <v>#VALUE!</v>
      </c>
      <c r="I53" s="34"/>
    </row>
    <row r="54" spans="1:9" s="54" customFormat="1" ht="16.5" thickBot="1" x14ac:dyDescent="0.3">
      <c r="A54" s="59" t="s">
        <v>31</v>
      </c>
      <c r="B54" s="118"/>
      <c r="C54" s="165" t="s">
        <v>107</v>
      </c>
      <c r="D54" s="166"/>
      <c r="E54" s="142">
        <f>SUM(E52:E53)</f>
        <v>0</v>
      </c>
      <c r="F54" s="142" t="e">
        <f t="shared" ref="F54:H54" si="14">SUM(F52:F53)</f>
        <v>#VALUE!</v>
      </c>
      <c r="G54" s="142" t="e">
        <f t="shared" si="14"/>
        <v>#DIV/0!</v>
      </c>
      <c r="H54" s="143" t="e">
        <f t="shared" si="14"/>
        <v>#VALUE!</v>
      </c>
      <c r="I54" s="34"/>
    </row>
    <row r="55" spans="1:9" s="54" customFormat="1" x14ac:dyDescent="0.25">
      <c r="A55" s="60" t="s">
        <v>32</v>
      </c>
      <c r="B55" s="118"/>
      <c r="C55" s="118"/>
      <c r="D55" s="118"/>
      <c r="E55" s="117"/>
      <c r="F55" s="117"/>
      <c r="G55" s="117"/>
      <c r="H55" s="117"/>
      <c r="I55" s="34"/>
    </row>
    <row r="56" spans="1:9" s="54" customFormat="1" x14ac:dyDescent="0.25">
      <c r="A56" s="61" t="s">
        <v>33</v>
      </c>
      <c r="B56" s="118"/>
      <c r="C56" s="118"/>
      <c r="D56" s="118"/>
      <c r="E56" s="117"/>
      <c r="F56" s="117"/>
      <c r="G56" s="117"/>
      <c r="H56" s="117"/>
      <c r="I56" s="34"/>
    </row>
    <row r="57" spans="1:9" s="54" customFormat="1" x14ac:dyDescent="0.25">
      <c r="A57" s="62" t="s">
        <v>34</v>
      </c>
      <c r="B57" s="118"/>
      <c r="C57" s="118"/>
      <c r="D57" s="118"/>
      <c r="E57" s="117"/>
      <c r="F57" s="117"/>
      <c r="G57" s="117"/>
      <c r="H57" s="117"/>
      <c r="I57" s="34"/>
    </row>
    <row r="58" spans="1:9" s="54" customFormat="1" ht="16.5" thickBot="1" x14ac:dyDescent="0.3">
      <c r="A58" s="63" t="s">
        <v>35</v>
      </c>
      <c r="B58" s="118"/>
      <c r="C58" s="118"/>
      <c r="D58" s="118"/>
      <c r="E58" s="117"/>
      <c r="F58" s="117"/>
      <c r="G58" s="117"/>
      <c r="H58" s="117"/>
      <c r="I58" s="34"/>
    </row>
    <row r="59" spans="1:9" s="54" customFormat="1" x14ac:dyDescent="0.25">
      <c r="A59" s="64"/>
      <c r="B59" s="169"/>
      <c r="C59" s="169"/>
      <c r="D59" s="169"/>
      <c r="E59" s="64"/>
      <c r="F59" s="64"/>
      <c r="G59" s="64"/>
      <c r="H59" s="64"/>
      <c r="I59" s="114" t="s">
        <v>92</v>
      </c>
    </row>
    <row r="60" spans="1:9" s="54" customFormat="1" x14ac:dyDescent="0.25">
      <c r="A60" s="30"/>
      <c r="B60" s="30"/>
      <c r="C60" s="30"/>
      <c r="D60" s="30"/>
      <c r="E60" s="30"/>
      <c r="F60" s="30"/>
      <c r="G60" s="30"/>
      <c r="H60" s="30"/>
      <c r="I60" s="30"/>
    </row>
    <row r="61" spans="1:9" s="54" customFormat="1" x14ac:dyDescent="0.25">
      <c r="A61"/>
      <c r="B61"/>
      <c r="C61"/>
      <c r="D61"/>
      <c r="G61"/>
      <c r="H61"/>
      <c r="I61"/>
    </row>
    <row r="62" spans="1:9" s="54" customFormat="1" x14ac:dyDescent="0.25">
      <c r="A62"/>
      <c r="B62"/>
      <c r="C62"/>
      <c r="D62"/>
      <c r="G62"/>
      <c r="H62"/>
      <c r="I62"/>
    </row>
    <row r="63" spans="1:9" s="54" customFormat="1" x14ac:dyDescent="0.25">
      <c r="A63"/>
      <c r="B63"/>
      <c r="C63"/>
      <c r="D63"/>
      <c r="G63"/>
      <c r="H63"/>
      <c r="I63"/>
    </row>
    <row r="64" spans="1:9" s="54" customFormat="1" x14ac:dyDescent="0.25">
      <c r="A64"/>
      <c r="B64"/>
      <c r="C64"/>
      <c r="D64"/>
      <c r="G64"/>
      <c r="H64"/>
      <c r="I64"/>
    </row>
    <row r="65" spans="1:9" s="54" customFormat="1" x14ac:dyDescent="0.25">
      <c r="A65"/>
      <c r="B65"/>
      <c r="C65"/>
      <c r="D65"/>
      <c r="G65"/>
      <c r="H65"/>
      <c r="I65"/>
    </row>
    <row r="66" spans="1:9" s="54" customFormat="1" x14ac:dyDescent="0.25">
      <c r="A66"/>
      <c r="B66"/>
      <c r="C66"/>
      <c r="D66"/>
      <c r="G66"/>
      <c r="H66"/>
      <c r="I66"/>
    </row>
    <row r="67" spans="1:9" s="54" customFormat="1" x14ac:dyDescent="0.25">
      <c r="A67"/>
      <c r="B67"/>
      <c r="C67"/>
      <c r="D67"/>
      <c r="G67"/>
      <c r="H67"/>
      <c r="I67"/>
    </row>
    <row r="68" spans="1:9" s="54" customFormat="1" x14ac:dyDescent="0.25">
      <c r="A68"/>
      <c r="B68"/>
      <c r="C68"/>
      <c r="D68"/>
      <c r="G68"/>
      <c r="H68"/>
      <c r="I68"/>
    </row>
    <row r="69" spans="1:9" s="54" customFormat="1" x14ac:dyDescent="0.25">
      <c r="A69"/>
      <c r="B69"/>
      <c r="C69"/>
      <c r="D69"/>
      <c r="G69"/>
      <c r="H69"/>
      <c r="I69"/>
    </row>
    <row r="70" spans="1:9" s="54" customFormat="1" x14ac:dyDescent="0.25">
      <c r="A70"/>
      <c r="B70"/>
      <c r="C70"/>
      <c r="D70"/>
      <c r="G70"/>
      <c r="H70"/>
      <c r="I70"/>
    </row>
    <row r="71" spans="1:9" s="54" customFormat="1" x14ac:dyDescent="0.25">
      <c r="A71"/>
      <c r="B71"/>
      <c r="C71"/>
      <c r="D71"/>
      <c r="G71"/>
      <c r="H71"/>
      <c r="I71"/>
    </row>
    <row r="72" spans="1:9" s="54" customFormat="1" x14ac:dyDescent="0.25">
      <c r="A72"/>
      <c r="B72"/>
      <c r="C72"/>
      <c r="D72"/>
      <c r="G72"/>
      <c r="H72"/>
      <c r="I72"/>
    </row>
    <row r="73" spans="1:9" s="54" customFormat="1" x14ac:dyDescent="0.25">
      <c r="A73"/>
      <c r="B73"/>
      <c r="C73"/>
      <c r="D73"/>
      <c r="G73"/>
      <c r="H73"/>
      <c r="I73"/>
    </row>
    <row r="74" spans="1:9" s="54" customFormat="1" x14ac:dyDescent="0.25">
      <c r="A74"/>
      <c r="B74"/>
      <c r="C74"/>
      <c r="D74"/>
      <c r="G74"/>
      <c r="H74"/>
      <c r="I74"/>
    </row>
    <row r="75" spans="1:9" s="54" customFormat="1" x14ac:dyDescent="0.25">
      <c r="A75"/>
      <c r="B75"/>
      <c r="C75"/>
      <c r="D75"/>
      <c r="G75"/>
      <c r="H75"/>
      <c r="I75"/>
    </row>
    <row r="76" spans="1:9" s="54" customFormat="1" x14ac:dyDescent="0.25">
      <c r="A76"/>
      <c r="B76"/>
      <c r="C76"/>
      <c r="D76"/>
      <c r="G76"/>
      <c r="H76"/>
      <c r="I76"/>
    </row>
    <row r="77" spans="1:9" s="54" customFormat="1" x14ac:dyDescent="0.25">
      <c r="A77"/>
      <c r="B77"/>
      <c r="C77"/>
      <c r="D77"/>
      <c r="G77"/>
      <c r="H77"/>
      <c r="I77"/>
    </row>
    <row r="78" spans="1:9" s="54" customFormat="1" x14ac:dyDescent="0.25">
      <c r="A78"/>
      <c r="B78"/>
      <c r="C78"/>
      <c r="D78"/>
      <c r="G78"/>
      <c r="H78"/>
      <c r="I78"/>
    </row>
    <row r="79" spans="1:9" s="54" customFormat="1" x14ac:dyDescent="0.25">
      <c r="A79"/>
      <c r="B79"/>
      <c r="C79"/>
      <c r="D79"/>
      <c r="G79"/>
      <c r="H79"/>
      <c r="I79"/>
    </row>
    <row r="80" spans="1:9" s="54" customFormat="1" x14ac:dyDescent="0.25">
      <c r="A80"/>
      <c r="B80"/>
      <c r="C80"/>
      <c r="D80"/>
      <c r="G80"/>
      <c r="H80"/>
      <c r="I80"/>
    </row>
    <row r="81" spans="1:9" s="54" customFormat="1" x14ac:dyDescent="0.25">
      <c r="A81"/>
      <c r="B81"/>
      <c r="C81"/>
      <c r="D81"/>
      <c r="G81"/>
      <c r="H81"/>
      <c r="I81"/>
    </row>
    <row r="83" spans="1:9" x14ac:dyDescent="0.25">
      <c r="G83" s="30"/>
      <c r="H83" s="30"/>
      <c r="I83" s="30"/>
    </row>
  </sheetData>
  <sheetProtection algorithmName="SHA-512" hashValue="6slv57y2Yq5UJMDdx8SpCpvgicde9WWkCnlvfKpMxRVXT4itGxFRwuf3Q77+Q3Ko21YnA1/NoWwycuChHqs/1g==" saltValue="RdQzwcLR5AA1yzv+7jnVew==" spinCount="100000" sheet="1" objects="1" scenarios="1"/>
  <mergeCells count="16">
    <mergeCell ref="C50:D50"/>
    <mergeCell ref="G50:H50"/>
    <mergeCell ref="C54:D54"/>
    <mergeCell ref="A49:D49"/>
    <mergeCell ref="B59:D59"/>
    <mergeCell ref="C51:D51"/>
    <mergeCell ref="C52:D52"/>
    <mergeCell ref="C53:D53"/>
    <mergeCell ref="E50:F50"/>
    <mergeCell ref="B1:E1"/>
    <mergeCell ref="B2:E2"/>
    <mergeCell ref="B42:C42"/>
    <mergeCell ref="B3:I3"/>
    <mergeCell ref="A21:I21"/>
    <mergeCell ref="D42:E42"/>
    <mergeCell ref="F42:G42"/>
  </mergeCells>
  <conditionalFormatting sqref="A40">
    <cfRule type="containsText" dxfId="49" priority="72" operator="containsText" text="Nincs kiválasztva">
      <formula>NOT(ISERROR(SEARCH("Nincs kiválasztva",A40)))</formula>
    </cfRule>
  </conditionalFormatting>
  <conditionalFormatting sqref="B32">
    <cfRule type="cellIs" dxfId="48" priority="17" stopIfTrue="1" operator="equal">
      <formula>0</formula>
    </cfRule>
    <cfRule type="cellIs" dxfId="47" priority="18" stopIfTrue="1" operator="lessThan">
      <formula>$B$31*0.5</formula>
    </cfRule>
    <cfRule type="cellIs" dxfId="46" priority="19" stopIfTrue="1" operator="greaterThanOrEqual">
      <formula>$B$31*0.5</formula>
    </cfRule>
  </conditionalFormatting>
  <conditionalFormatting sqref="B36">
    <cfRule type="expression" dxfId="45" priority="63">
      <formula>AND(B36&gt;=10000000,B36&lt;=50000000)</formula>
    </cfRule>
    <cfRule type="expression" dxfId="44" priority="61" stopIfTrue="1">
      <formula>B36&gt;50000000</formula>
    </cfRule>
    <cfRule type="expression" dxfId="43" priority="62">
      <formula>B36&lt;10000000</formula>
    </cfRule>
  </conditionalFormatting>
  <conditionalFormatting sqref="B37">
    <cfRule type="expression" dxfId="42" priority="64" stopIfTrue="1">
      <formula>AND(B37&gt;=25000000,B37&lt;=500000000)</formula>
    </cfRule>
    <cfRule type="cellIs" dxfId="41" priority="60" stopIfTrue="1" operator="equal">
      <formula>0</formula>
    </cfRule>
    <cfRule type="expression" dxfId="40" priority="65">
      <formula>B37&lt;25000000</formula>
    </cfRule>
    <cfRule type="expression" dxfId="39" priority="66">
      <formula>B37&gt;500000000</formula>
    </cfRule>
  </conditionalFormatting>
  <conditionalFormatting sqref="C36">
    <cfRule type="cellIs" dxfId="38" priority="20" operator="lessThanOrEqual">
      <formula>0.5</formula>
    </cfRule>
    <cfRule type="cellIs" dxfId="37" priority="21" stopIfTrue="1" operator="greaterThan">
      <formula>0.5</formula>
    </cfRule>
  </conditionalFormatting>
  <conditionalFormatting sqref="C40">
    <cfRule type="cellIs" dxfId="36" priority="73" operator="greaterThan">
      <formula>100000000</formula>
    </cfRule>
  </conditionalFormatting>
  <conditionalFormatting sqref="D32">
    <cfRule type="cellIs" dxfId="35" priority="13" stopIfTrue="1" operator="lessThan">
      <formula>$B$31*0.5</formula>
    </cfRule>
    <cfRule type="cellIs" dxfId="34" priority="12" stopIfTrue="1" operator="equal">
      <formula>0</formula>
    </cfRule>
    <cfRule type="cellIs" dxfId="33" priority="14" operator="greaterThan">
      <formula>$B$31*0.5</formula>
    </cfRule>
  </conditionalFormatting>
  <conditionalFormatting sqref="D36">
    <cfRule type="expression" dxfId="32" priority="9" stopIfTrue="1">
      <formula>D36&gt;50000000</formula>
    </cfRule>
    <cfRule type="expression" dxfId="31" priority="10">
      <formula>D36&lt;10000000</formula>
    </cfRule>
    <cfRule type="expression" dxfId="30" priority="11">
      <formula>AND(D36&gt;=10000000,D36&lt;=50000000)</formula>
    </cfRule>
  </conditionalFormatting>
  <conditionalFormatting sqref="E36">
    <cfRule type="cellIs" dxfId="29" priority="15" operator="lessThanOrEqual">
      <formula>0.5</formula>
    </cfRule>
    <cfRule type="cellIs" dxfId="28" priority="16" stopIfTrue="1" operator="greaterThan">
      <formula>0.5</formula>
    </cfRule>
  </conditionalFormatting>
  <conditionalFormatting sqref="E44:E45">
    <cfRule type="cellIs" dxfId="27" priority="47" operator="lessThan">
      <formula>$B$44</formula>
    </cfRule>
    <cfRule type="cellIs" dxfId="26" priority="46" operator="greaterThanOrEqual">
      <formula>$B$44</formula>
    </cfRule>
  </conditionalFormatting>
  <conditionalFormatting sqref="E46">
    <cfRule type="cellIs" dxfId="25" priority="43" stopIfTrue="1" operator="lessThanOrEqual">
      <formula>$C$46</formula>
    </cfRule>
    <cfRule type="cellIs" dxfId="24" priority="42" operator="greaterThan">
      <formula>$C$46</formula>
    </cfRule>
  </conditionalFormatting>
  <conditionalFormatting sqref="E47">
    <cfRule type="cellIs" dxfId="23" priority="41" stopIfTrue="1" operator="lessThanOrEqual">
      <formula>$C$47</formula>
    </cfRule>
    <cfRule type="cellIs" dxfId="22" priority="40" operator="greaterThan">
      <formula>$C$47</formula>
    </cfRule>
  </conditionalFormatting>
  <conditionalFormatting sqref="E48">
    <cfRule type="cellIs" dxfId="21" priority="26" operator="lessThan">
      <formula>0.0699</formula>
    </cfRule>
    <cfRule type="cellIs" dxfId="20" priority="27" operator="greaterThan">
      <formula>0.0709</formula>
    </cfRule>
    <cfRule type="cellIs" dxfId="19" priority="25" stopIfTrue="1" operator="between">
      <formula>0.0699</formula>
      <formula>0.0709</formula>
    </cfRule>
  </conditionalFormatting>
  <conditionalFormatting sqref="E54">
    <cfRule type="cellIs" dxfId="18" priority="8" operator="notEqual">
      <formula>$B$23</formula>
    </cfRule>
    <cfRule type="cellIs" dxfId="17" priority="7" stopIfTrue="1" operator="equal">
      <formula>$B$23</formula>
    </cfRule>
  </conditionalFormatting>
  <conditionalFormatting sqref="F54">
    <cfRule type="cellIs" dxfId="16" priority="6" stopIfTrue="1" operator="notEqual">
      <formula>$D$23</formula>
    </cfRule>
    <cfRule type="cellIs" dxfId="15" priority="5" stopIfTrue="1" operator="equal">
      <formula>$D$23</formula>
    </cfRule>
  </conditionalFormatting>
  <conditionalFormatting sqref="G44">
    <cfRule type="cellIs" dxfId="14" priority="38" operator="lessThan">
      <formula>$B$44</formula>
    </cfRule>
    <cfRule type="cellIs" dxfId="13" priority="39" stopIfTrue="1" operator="greaterThanOrEqual">
      <formula>$B$44</formula>
    </cfRule>
  </conditionalFormatting>
  <conditionalFormatting sqref="G45">
    <cfRule type="cellIs" dxfId="12" priority="36" operator="lessThan">
      <formula>$B$45</formula>
    </cfRule>
    <cfRule type="cellIs" dxfId="11" priority="37" stopIfTrue="1" operator="greaterThanOrEqual">
      <formula>$B$45</formula>
    </cfRule>
  </conditionalFormatting>
  <conditionalFormatting sqref="G46">
    <cfRule type="cellIs" dxfId="10" priority="34" operator="greaterThan">
      <formula>$C$46</formula>
    </cfRule>
    <cfRule type="cellIs" dxfId="9" priority="35" stopIfTrue="1" operator="lessThanOrEqual">
      <formula>$C$46</formula>
    </cfRule>
  </conditionalFormatting>
  <conditionalFormatting sqref="G47">
    <cfRule type="cellIs" dxfId="8" priority="32" operator="greaterThan">
      <formula>$C$47</formula>
    </cfRule>
    <cfRule type="cellIs" dxfId="7" priority="33" stopIfTrue="1" operator="lessThanOrEqual">
      <formula>$C$47</formula>
    </cfRule>
  </conditionalFormatting>
  <conditionalFormatting sqref="G48">
    <cfRule type="cellIs" dxfId="6" priority="24" operator="greaterThan">
      <formula>0.0709</formula>
    </cfRule>
    <cfRule type="cellIs" dxfId="5" priority="23" operator="lessThan">
      <formula>0.0699</formula>
    </cfRule>
    <cfRule type="cellIs" dxfId="4" priority="22" stopIfTrue="1" operator="between">
      <formula>0.0699</formula>
      <formula>0.0709</formula>
    </cfRule>
  </conditionalFormatting>
  <conditionalFormatting sqref="G54">
    <cfRule type="cellIs" dxfId="3" priority="4" operator="notEqual">
      <formula>$B$36</formula>
    </cfRule>
    <cfRule type="cellIs" dxfId="2" priority="3" stopIfTrue="1" operator="equal">
      <formula>$B$36</formula>
    </cfRule>
  </conditionalFormatting>
  <conditionalFormatting sqref="H54">
    <cfRule type="cellIs" dxfId="1" priority="1" operator="equal">
      <formula>$D$36</formula>
    </cfRule>
    <cfRule type="cellIs" dxfId="0" priority="2" stopIfTrue="1" operator="notEqual">
      <formula>$D$36</formula>
    </cfRule>
  </conditionalFormatting>
  <pageMargins left="0.23622047244094491" right="0.23622047244094491" top="0.19685039370078741" bottom="0.15748031496062992" header="0.31496062992125984" footer="0.31496062992125984"/>
  <pageSetup paperSize="9"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FFF3615-BE36-824E-8636-19DEBC890BB4}">
          <x14:formula1>
            <xm:f>'Legördülő listák'!$A$2:$A$4</xm:f>
          </x14:formula1>
          <xm:sqref>A40</xm:sqref>
        </x14:dataValidation>
        <x14:dataValidation type="list" allowBlank="1" showInputMessage="1" showErrorMessage="1" xr:uid="{BE12790C-DCC3-BF48-8BCE-03A9B93D9A8F}">
          <x14:formula1>
            <xm:f>'Legördülő listák'!$A$7:$A$10</xm:f>
          </x14:formula1>
          <xm:sqref>F6 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91F20-4E86-0D4B-9E87-08E6FB2A4548}">
  <dimension ref="A1:Z15"/>
  <sheetViews>
    <sheetView tabSelected="1" workbookViewId="0">
      <pane ySplit="1" topLeftCell="A2" activePane="bottomLeft" state="frozen"/>
      <selection activeCell="C2" sqref="C2"/>
      <selection pane="bottomLeft" activeCell="A15" sqref="A15"/>
    </sheetView>
  </sheetViews>
  <sheetFormatPr defaultColWidth="10.625" defaultRowHeight="15.75" x14ac:dyDescent="0.25"/>
  <cols>
    <col min="1" max="1" width="59.375" style="30" customWidth="1"/>
    <col min="2" max="2" width="19.375" style="30" customWidth="1"/>
    <col min="3" max="3" width="13.375" style="30" bestFit="1" customWidth="1"/>
    <col min="4" max="4" width="14" style="30" bestFit="1" customWidth="1"/>
    <col min="5" max="5" width="11" style="30" bestFit="1" customWidth="1"/>
    <col min="6" max="6" width="13.375" style="30" bestFit="1" customWidth="1"/>
    <col min="7" max="7" width="20.875" style="30" customWidth="1"/>
    <col min="8" max="10" width="14.375" style="30" bestFit="1" customWidth="1"/>
    <col min="11" max="11" width="12.625" style="30" bestFit="1" customWidth="1"/>
    <col min="12" max="13" width="13.625" style="30" bestFit="1" customWidth="1"/>
    <col min="14" max="14" width="1.375" style="30" bestFit="1" customWidth="1"/>
    <col min="15" max="17" width="13.375" style="30" bestFit="1" customWidth="1"/>
    <col min="18" max="18" width="11.625" style="30" bestFit="1" customWidth="1"/>
    <col min="19" max="19" width="13.375" style="30" bestFit="1" customWidth="1"/>
    <col min="20" max="20" width="18.375" style="30" customWidth="1"/>
    <col min="21" max="23" width="14.375" style="30" bestFit="1" customWidth="1"/>
    <col min="24" max="24" width="12.625" style="30" bestFit="1" customWidth="1"/>
    <col min="25" max="26" width="13.625" style="30" bestFit="1" customWidth="1"/>
    <col min="27" max="16384" width="10.625" style="30"/>
  </cols>
  <sheetData>
    <row r="1" spans="1:26" ht="30" customHeight="1" x14ac:dyDescent="0.25">
      <c r="A1" s="174" t="s">
        <v>36</v>
      </c>
      <c r="B1" s="176" t="s">
        <v>37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8"/>
      <c r="N1" s="65" t="s">
        <v>26</v>
      </c>
      <c r="O1" s="176" t="s">
        <v>38</v>
      </c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8"/>
    </row>
    <row r="2" spans="1:26" s="67" customFormat="1" x14ac:dyDescent="0.25">
      <c r="A2" s="175"/>
      <c r="B2" s="66" t="s">
        <v>39</v>
      </c>
      <c r="C2" s="1" t="s">
        <v>40</v>
      </c>
      <c r="D2" s="1" t="s">
        <v>41</v>
      </c>
      <c r="E2" s="1" t="s">
        <v>42</v>
      </c>
      <c r="F2" s="1" t="s">
        <v>43</v>
      </c>
      <c r="G2" s="1" t="s">
        <v>44</v>
      </c>
      <c r="H2" s="1" t="s">
        <v>45</v>
      </c>
      <c r="I2" s="1" t="s">
        <v>46</v>
      </c>
      <c r="J2" s="1" t="s">
        <v>47</v>
      </c>
      <c r="K2" s="1" t="s">
        <v>48</v>
      </c>
      <c r="L2" s="1" t="s">
        <v>49</v>
      </c>
      <c r="M2" s="2" t="s">
        <v>50</v>
      </c>
      <c r="O2" s="66" t="s">
        <v>51</v>
      </c>
      <c r="P2" s="1" t="s">
        <v>40</v>
      </c>
      <c r="Q2" s="1" t="s">
        <v>41</v>
      </c>
      <c r="R2" s="1" t="s">
        <v>42</v>
      </c>
      <c r="S2" s="1" t="s">
        <v>52</v>
      </c>
      <c r="T2" s="1" t="s">
        <v>44</v>
      </c>
      <c r="U2" s="1" t="s">
        <v>53</v>
      </c>
      <c r="V2" s="1" t="s">
        <v>46</v>
      </c>
      <c r="W2" s="1" t="s">
        <v>47</v>
      </c>
      <c r="X2" s="1" t="s">
        <v>48</v>
      </c>
      <c r="Y2" s="1" t="s">
        <v>54</v>
      </c>
      <c r="Z2" s="2" t="s">
        <v>50</v>
      </c>
    </row>
    <row r="3" spans="1:26" ht="20.25" customHeight="1" x14ac:dyDescent="0.25">
      <c r="A3" s="68" t="s">
        <v>72</v>
      </c>
      <c r="B3" s="69">
        <f>F3-D3-C3</f>
        <v>0</v>
      </c>
      <c r="C3" s="70">
        <f>F3*0.15</f>
        <v>0</v>
      </c>
      <c r="D3" s="13">
        <f>F3*0.185</f>
        <v>0</v>
      </c>
      <c r="E3" s="13">
        <f>F3*0.13</f>
        <v>0</v>
      </c>
      <c r="F3" s="12">
        <v>0</v>
      </c>
      <c r="G3" s="14">
        <v>0</v>
      </c>
      <c r="H3" s="13">
        <f>G3*B3</f>
        <v>0</v>
      </c>
      <c r="I3" s="13">
        <f>G3*C3</f>
        <v>0</v>
      </c>
      <c r="J3" s="13">
        <f>G3*D3</f>
        <v>0</v>
      </c>
      <c r="K3" s="13">
        <f>G3*E3</f>
        <v>0</v>
      </c>
      <c r="L3" s="13">
        <f>G3*F3</f>
        <v>0</v>
      </c>
      <c r="M3" s="71">
        <f>K3+L3</f>
        <v>0</v>
      </c>
      <c r="O3" s="69">
        <f>S3-Q3-P3</f>
        <v>0</v>
      </c>
      <c r="P3" s="70">
        <f>S3*0.9*0.15</f>
        <v>0</v>
      </c>
      <c r="Q3" s="13">
        <f>S3*0.9*0.185</f>
        <v>0</v>
      </c>
      <c r="R3" s="13">
        <f>S3*0.9*0.13</f>
        <v>0</v>
      </c>
      <c r="S3" s="12">
        <v>0</v>
      </c>
      <c r="T3" s="14">
        <v>0</v>
      </c>
      <c r="U3" s="13">
        <f>T3*O3</f>
        <v>0</v>
      </c>
      <c r="V3" s="13">
        <f>T3*P3</f>
        <v>0</v>
      </c>
      <c r="W3" s="13">
        <f>T3*Q3</f>
        <v>0</v>
      </c>
      <c r="X3" s="13">
        <f>T3*R3</f>
        <v>0</v>
      </c>
      <c r="Y3" s="13">
        <f>T3*S3</f>
        <v>0</v>
      </c>
      <c r="Z3" s="71">
        <f>X3+Y3</f>
        <v>0</v>
      </c>
    </row>
    <row r="4" spans="1:26" ht="20.25" customHeight="1" x14ac:dyDescent="0.25">
      <c r="A4" s="68" t="s">
        <v>73</v>
      </c>
      <c r="B4" s="69">
        <f t="shared" ref="B4:B9" si="0">F4-D4-C4</f>
        <v>0</v>
      </c>
      <c r="C4" s="70">
        <f t="shared" ref="C4:C9" si="1">F4*0.15</f>
        <v>0</v>
      </c>
      <c r="D4" s="13">
        <f t="shared" ref="D4:D9" si="2">F4*0.185</f>
        <v>0</v>
      </c>
      <c r="E4" s="13">
        <f t="shared" ref="E4:E9" si="3">F4*0.13</f>
        <v>0</v>
      </c>
      <c r="F4" s="12">
        <v>0</v>
      </c>
      <c r="G4" s="14">
        <v>0</v>
      </c>
      <c r="H4" s="13">
        <f t="shared" ref="H4:H9" si="4">G4*B4</f>
        <v>0</v>
      </c>
      <c r="I4" s="13">
        <f t="shared" ref="I4:I9" si="5">G4*C4</f>
        <v>0</v>
      </c>
      <c r="J4" s="13">
        <f t="shared" ref="J4:J9" si="6">G4*D4</f>
        <v>0</v>
      </c>
      <c r="K4" s="13">
        <f t="shared" ref="K4:K9" si="7">G4*E4</f>
        <v>0</v>
      </c>
      <c r="L4" s="13">
        <f t="shared" ref="L4:L9" si="8">G4*F4</f>
        <v>0</v>
      </c>
      <c r="M4" s="71">
        <f t="shared" ref="M4:M9" si="9">K4+L4</f>
        <v>0</v>
      </c>
      <c r="O4" s="69">
        <f t="shared" ref="O4:O9" si="10">S4-Q4-P4</f>
        <v>0</v>
      </c>
      <c r="P4" s="70">
        <f t="shared" ref="P4:P9" si="11">S4*0.9*0.15</f>
        <v>0</v>
      </c>
      <c r="Q4" s="13">
        <f t="shared" ref="Q4:Q9" si="12">S4*0.9*0.185</f>
        <v>0</v>
      </c>
      <c r="R4" s="13">
        <f t="shared" ref="R4:R9" si="13">S4*0.9*0.13</f>
        <v>0</v>
      </c>
      <c r="S4" s="12">
        <v>0</v>
      </c>
      <c r="T4" s="14">
        <v>0</v>
      </c>
      <c r="U4" s="13">
        <f t="shared" ref="U4:U9" si="14">T4*O4</f>
        <v>0</v>
      </c>
      <c r="V4" s="13">
        <f t="shared" ref="V4:V9" si="15">T4*P4</f>
        <v>0</v>
      </c>
      <c r="W4" s="13">
        <f t="shared" ref="W4:W9" si="16">T4*Q4</f>
        <v>0</v>
      </c>
      <c r="X4" s="13">
        <f t="shared" ref="X4:X9" si="17">T4*R4</f>
        <v>0</v>
      </c>
      <c r="Y4" s="13">
        <f t="shared" ref="Y4:Y9" si="18">T4*S4</f>
        <v>0</v>
      </c>
      <c r="Z4" s="71">
        <f t="shared" ref="Z4:Z9" si="19">X4+Y4</f>
        <v>0</v>
      </c>
    </row>
    <row r="5" spans="1:26" ht="20.25" customHeight="1" x14ac:dyDescent="0.25">
      <c r="A5" s="68" t="s">
        <v>74</v>
      </c>
      <c r="B5" s="69">
        <f t="shared" si="0"/>
        <v>0</v>
      </c>
      <c r="C5" s="70">
        <f t="shared" si="1"/>
        <v>0</v>
      </c>
      <c r="D5" s="13">
        <f t="shared" si="2"/>
        <v>0</v>
      </c>
      <c r="E5" s="13">
        <f t="shared" si="3"/>
        <v>0</v>
      </c>
      <c r="F5" s="12">
        <v>0</v>
      </c>
      <c r="G5" s="14">
        <v>0</v>
      </c>
      <c r="H5" s="13">
        <f t="shared" si="4"/>
        <v>0</v>
      </c>
      <c r="I5" s="13">
        <f t="shared" si="5"/>
        <v>0</v>
      </c>
      <c r="J5" s="13">
        <f t="shared" si="6"/>
        <v>0</v>
      </c>
      <c r="K5" s="13">
        <f t="shared" si="7"/>
        <v>0</v>
      </c>
      <c r="L5" s="13">
        <f t="shared" si="8"/>
        <v>0</v>
      </c>
      <c r="M5" s="71">
        <f t="shared" si="9"/>
        <v>0</v>
      </c>
      <c r="O5" s="69">
        <f t="shared" si="10"/>
        <v>0</v>
      </c>
      <c r="P5" s="70">
        <f t="shared" si="11"/>
        <v>0</v>
      </c>
      <c r="Q5" s="13">
        <f t="shared" si="12"/>
        <v>0</v>
      </c>
      <c r="R5" s="13">
        <f t="shared" si="13"/>
        <v>0</v>
      </c>
      <c r="S5" s="12">
        <v>0</v>
      </c>
      <c r="T5" s="14">
        <v>0</v>
      </c>
      <c r="U5" s="13">
        <f t="shared" si="14"/>
        <v>0</v>
      </c>
      <c r="V5" s="13">
        <f t="shared" si="15"/>
        <v>0</v>
      </c>
      <c r="W5" s="13">
        <f t="shared" si="16"/>
        <v>0</v>
      </c>
      <c r="X5" s="13">
        <f t="shared" si="17"/>
        <v>0</v>
      </c>
      <c r="Y5" s="13">
        <f t="shared" si="18"/>
        <v>0</v>
      </c>
      <c r="Z5" s="71">
        <f t="shared" si="19"/>
        <v>0</v>
      </c>
    </row>
    <row r="6" spans="1:26" ht="20.25" customHeight="1" x14ac:dyDescent="0.25">
      <c r="A6" s="68" t="s">
        <v>55</v>
      </c>
      <c r="B6" s="69">
        <f t="shared" si="0"/>
        <v>0</v>
      </c>
      <c r="C6" s="70">
        <f t="shared" si="1"/>
        <v>0</v>
      </c>
      <c r="D6" s="13">
        <f t="shared" si="2"/>
        <v>0</v>
      </c>
      <c r="E6" s="13">
        <f t="shared" si="3"/>
        <v>0</v>
      </c>
      <c r="F6" s="12">
        <v>0</v>
      </c>
      <c r="G6" s="14">
        <v>0</v>
      </c>
      <c r="H6" s="13">
        <f t="shared" si="4"/>
        <v>0</v>
      </c>
      <c r="I6" s="13">
        <f t="shared" si="5"/>
        <v>0</v>
      </c>
      <c r="J6" s="13">
        <f t="shared" si="6"/>
        <v>0</v>
      </c>
      <c r="K6" s="13">
        <f t="shared" si="7"/>
        <v>0</v>
      </c>
      <c r="L6" s="13">
        <f t="shared" si="8"/>
        <v>0</v>
      </c>
      <c r="M6" s="71">
        <f t="shared" si="9"/>
        <v>0</v>
      </c>
      <c r="O6" s="69">
        <f t="shared" si="10"/>
        <v>0</v>
      </c>
      <c r="P6" s="70">
        <f t="shared" si="11"/>
        <v>0</v>
      </c>
      <c r="Q6" s="13">
        <f t="shared" si="12"/>
        <v>0</v>
      </c>
      <c r="R6" s="13">
        <f t="shared" si="13"/>
        <v>0</v>
      </c>
      <c r="S6" s="12">
        <v>0</v>
      </c>
      <c r="T6" s="14">
        <v>0</v>
      </c>
      <c r="U6" s="13">
        <f t="shared" si="14"/>
        <v>0</v>
      </c>
      <c r="V6" s="13">
        <f t="shared" si="15"/>
        <v>0</v>
      </c>
      <c r="W6" s="13">
        <f t="shared" si="16"/>
        <v>0</v>
      </c>
      <c r="X6" s="13">
        <f t="shared" si="17"/>
        <v>0</v>
      </c>
      <c r="Y6" s="13">
        <f t="shared" si="18"/>
        <v>0</v>
      </c>
      <c r="Z6" s="71">
        <f t="shared" si="19"/>
        <v>0</v>
      </c>
    </row>
    <row r="7" spans="1:26" ht="20.25" customHeight="1" x14ac:dyDescent="0.25">
      <c r="A7" s="68" t="s">
        <v>56</v>
      </c>
      <c r="B7" s="69">
        <f t="shared" si="0"/>
        <v>0</v>
      </c>
      <c r="C7" s="70">
        <f t="shared" si="1"/>
        <v>0</v>
      </c>
      <c r="D7" s="13">
        <f t="shared" si="2"/>
        <v>0</v>
      </c>
      <c r="E7" s="13">
        <f t="shared" si="3"/>
        <v>0</v>
      </c>
      <c r="F7" s="12">
        <v>0</v>
      </c>
      <c r="G7" s="14">
        <v>0</v>
      </c>
      <c r="H7" s="13">
        <f t="shared" si="4"/>
        <v>0</v>
      </c>
      <c r="I7" s="13">
        <f t="shared" si="5"/>
        <v>0</v>
      </c>
      <c r="J7" s="13">
        <f t="shared" si="6"/>
        <v>0</v>
      </c>
      <c r="K7" s="13">
        <f t="shared" si="7"/>
        <v>0</v>
      </c>
      <c r="L7" s="13">
        <f t="shared" si="8"/>
        <v>0</v>
      </c>
      <c r="M7" s="71">
        <f t="shared" si="9"/>
        <v>0</v>
      </c>
      <c r="O7" s="69">
        <f t="shared" si="10"/>
        <v>0</v>
      </c>
      <c r="P7" s="70">
        <f t="shared" si="11"/>
        <v>0</v>
      </c>
      <c r="Q7" s="13">
        <f t="shared" si="12"/>
        <v>0</v>
      </c>
      <c r="R7" s="13">
        <f t="shared" si="13"/>
        <v>0</v>
      </c>
      <c r="S7" s="12">
        <v>0</v>
      </c>
      <c r="T7" s="14">
        <v>0</v>
      </c>
      <c r="U7" s="13">
        <f t="shared" si="14"/>
        <v>0</v>
      </c>
      <c r="V7" s="13">
        <f t="shared" si="15"/>
        <v>0</v>
      </c>
      <c r="W7" s="13">
        <f t="shared" si="16"/>
        <v>0</v>
      </c>
      <c r="X7" s="13">
        <f t="shared" si="17"/>
        <v>0</v>
      </c>
      <c r="Y7" s="13">
        <f t="shared" si="18"/>
        <v>0</v>
      </c>
      <c r="Z7" s="71">
        <f t="shared" si="19"/>
        <v>0</v>
      </c>
    </row>
    <row r="8" spans="1:26" ht="20.25" customHeight="1" x14ac:dyDescent="0.25">
      <c r="A8" s="68" t="s">
        <v>57</v>
      </c>
      <c r="B8" s="69">
        <f t="shared" si="0"/>
        <v>0</v>
      </c>
      <c r="C8" s="70">
        <f t="shared" si="1"/>
        <v>0</v>
      </c>
      <c r="D8" s="13">
        <f t="shared" si="2"/>
        <v>0</v>
      </c>
      <c r="E8" s="13">
        <f t="shared" si="3"/>
        <v>0</v>
      </c>
      <c r="F8" s="12">
        <v>0</v>
      </c>
      <c r="G8" s="14">
        <v>0</v>
      </c>
      <c r="H8" s="13">
        <f t="shared" si="4"/>
        <v>0</v>
      </c>
      <c r="I8" s="13">
        <f t="shared" si="5"/>
        <v>0</v>
      </c>
      <c r="J8" s="13">
        <f t="shared" si="6"/>
        <v>0</v>
      </c>
      <c r="K8" s="13">
        <f t="shared" si="7"/>
        <v>0</v>
      </c>
      <c r="L8" s="13">
        <f t="shared" si="8"/>
        <v>0</v>
      </c>
      <c r="M8" s="71">
        <f t="shared" si="9"/>
        <v>0</v>
      </c>
      <c r="O8" s="69">
        <f t="shared" si="10"/>
        <v>0</v>
      </c>
      <c r="P8" s="70">
        <f t="shared" si="11"/>
        <v>0</v>
      </c>
      <c r="Q8" s="13">
        <f t="shared" si="12"/>
        <v>0</v>
      </c>
      <c r="R8" s="13">
        <f t="shared" si="13"/>
        <v>0</v>
      </c>
      <c r="S8" s="12">
        <v>0</v>
      </c>
      <c r="T8" s="14">
        <v>0</v>
      </c>
      <c r="U8" s="13">
        <f t="shared" si="14"/>
        <v>0</v>
      </c>
      <c r="V8" s="13">
        <f t="shared" si="15"/>
        <v>0</v>
      </c>
      <c r="W8" s="13">
        <f t="shared" si="16"/>
        <v>0</v>
      </c>
      <c r="X8" s="13">
        <f t="shared" si="17"/>
        <v>0</v>
      </c>
      <c r="Y8" s="13">
        <f t="shared" si="18"/>
        <v>0</v>
      </c>
      <c r="Z8" s="71">
        <f t="shared" si="19"/>
        <v>0</v>
      </c>
    </row>
    <row r="9" spans="1:26" ht="20.25" customHeight="1" x14ac:dyDescent="0.25">
      <c r="A9" s="68" t="s">
        <v>58</v>
      </c>
      <c r="B9" s="69">
        <f t="shared" si="0"/>
        <v>0</v>
      </c>
      <c r="C9" s="70">
        <f t="shared" si="1"/>
        <v>0</v>
      </c>
      <c r="D9" s="13">
        <f t="shared" si="2"/>
        <v>0</v>
      </c>
      <c r="E9" s="13">
        <f t="shared" si="3"/>
        <v>0</v>
      </c>
      <c r="F9" s="12">
        <v>0</v>
      </c>
      <c r="G9" s="14">
        <v>0</v>
      </c>
      <c r="H9" s="13">
        <f t="shared" si="4"/>
        <v>0</v>
      </c>
      <c r="I9" s="13">
        <f t="shared" si="5"/>
        <v>0</v>
      </c>
      <c r="J9" s="13">
        <f t="shared" si="6"/>
        <v>0</v>
      </c>
      <c r="K9" s="13">
        <f t="shared" si="7"/>
        <v>0</v>
      </c>
      <c r="L9" s="13">
        <f t="shared" si="8"/>
        <v>0</v>
      </c>
      <c r="M9" s="71">
        <f t="shared" si="9"/>
        <v>0</v>
      </c>
      <c r="O9" s="69">
        <f t="shared" si="10"/>
        <v>0</v>
      </c>
      <c r="P9" s="70">
        <f t="shared" si="11"/>
        <v>0</v>
      </c>
      <c r="Q9" s="13">
        <f t="shared" si="12"/>
        <v>0</v>
      </c>
      <c r="R9" s="13">
        <f t="shared" si="13"/>
        <v>0</v>
      </c>
      <c r="S9" s="12">
        <v>0</v>
      </c>
      <c r="T9" s="14">
        <v>0</v>
      </c>
      <c r="U9" s="13">
        <f t="shared" si="14"/>
        <v>0</v>
      </c>
      <c r="V9" s="13">
        <f t="shared" si="15"/>
        <v>0</v>
      </c>
      <c r="W9" s="13">
        <f t="shared" si="16"/>
        <v>0</v>
      </c>
      <c r="X9" s="13">
        <f t="shared" si="17"/>
        <v>0</v>
      </c>
      <c r="Y9" s="13">
        <f t="shared" si="18"/>
        <v>0</v>
      </c>
      <c r="Z9" s="71">
        <f t="shared" si="19"/>
        <v>0</v>
      </c>
    </row>
    <row r="10" spans="1:26" ht="16.5" thickBot="1" x14ac:dyDescent="0.3">
      <c r="A10" s="72" t="s">
        <v>8</v>
      </c>
      <c r="B10" s="73">
        <f t="shared" ref="B10:M10" si="20">SUM(B3:B9)</f>
        <v>0</v>
      </c>
      <c r="C10" s="74">
        <f t="shared" si="20"/>
        <v>0</v>
      </c>
      <c r="D10" s="74">
        <f t="shared" si="20"/>
        <v>0</v>
      </c>
      <c r="E10" s="74">
        <f t="shared" si="20"/>
        <v>0</v>
      </c>
      <c r="F10" s="74">
        <f t="shared" si="20"/>
        <v>0</v>
      </c>
      <c r="G10" s="88">
        <f t="shared" si="20"/>
        <v>0</v>
      </c>
      <c r="H10" s="74">
        <f t="shared" si="20"/>
        <v>0</v>
      </c>
      <c r="I10" s="74">
        <f t="shared" si="20"/>
        <v>0</v>
      </c>
      <c r="J10" s="74">
        <f t="shared" si="20"/>
        <v>0</v>
      </c>
      <c r="K10" s="74">
        <f t="shared" si="20"/>
        <v>0</v>
      </c>
      <c r="L10" s="74">
        <f t="shared" si="20"/>
        <v>0</v>
      </c>
      <c r="M10" s="75">
        <f t="shared" si="20"/>
        <v>0</v>
      </c>
      <c r="O10" s="76">
        <f>SUM(O3:O9)</f>
        <v>0</v>
      </c>
      <c r="P10" s="76">
        <f t="shared" ref="P10:Z10" si="21">SUM(P3:P9)</f>
        <v>0</v>
      </c>
      <c r="Q10" s="76">
        <f t="shared" si="21"/>
        <v>0</v>
      </c>
      <c r="R10" s="76">
        <f t="shared" si="21"/>
        <v>0</v>
      </c>
      <c r="S10" s="76">
        <f t="shared" si="21"/>
        <v>0</v>
      </c>
      <c r="T10" s="88">
        <f t="shared" si="21"/>
        <v>0</v>
      </c>
      <c r="U10" s="76">
        <f t="shared" si="21"/>
        <v>0</v>
      </c>
      <c r="V10" s="76">
        <f t="shared" si="21"/>
        <v>0</v>
      </c>
      <c r="W10" s="76">
        <f t="shared" si="21"/>
        <v>0</v>
      </c>
      <c r="X10" s="76">
        <f t="shared" si="21"/>
        <v>0</v>
      </c>
      <c r="Y10" s="76">
        <f t="shared" si="21"/>
        <v>0</v>
      </c>
      <c r="Z10" s="89">
        <f t="shared" si="21"/>
        <v>0</v>
      </c>
    </row>
    <row r="11" spans="1:26" ht="16.5" thickBot="1" x14ac:dyDescent="0.3"/>
    <row r="12" spans="1:26" ht="18.75" x14ac:dyDescent="0.3">
      <c r="A12" s="31" t="s">
        <v>59</v>
      </c>
      <c r="B12" s="32" t="s">
        <v>60</v>
      </c>
      <c r="C12" s="32" t="s">
        <v>61</v>
      </c>
      <c r="D12" s="33" t="s">
        <v>62</v>
      </c>
    </row>
    <row r="13" spans="1:26" x14ac:dyDescent="0.25">
      <c r="A13" s="77" t="s">
        <v>76</v>
      </c>
      <c r="B13" s="78">
        <f>L10</f>
        <v>0</v>
      </c>
      <c r="C13" s="78">
        <f>Y10</f>
        <v>0</v>
      </c>
      <c r="D13" s="79">
        <f>B13+C13</f>
        <v>0</v>
      </c>
    </row>
    <row r="14" spans="1:26" ht="16.5" thickBot="1" x14ac:dyDescent="0.3">
      <c r="A14" s="80" t="s">
        <v>67</v>
      </c>
      <c r="B14" s="81">
        <f>K10</f>
        <v>0</v>
      </c>
      <c r="C14" s="81">
        <f>X10</f>
        <v>0</v>
      </c>
      <c r="D14" s="82">
        <f>B14+C14</f>
        <v>0</v>
      </c>
    </row>
    <row r="15" spans="1:26" ht="16.5" thickBot="1" x14ac:dyDescent="0.3">
      <c r="B15" s="179" t="s">
        <v>63</v>
      </c>
      <c r="C15" s="180"/>
      <c r="D15" s="83">
        <f>SUM(D13:D14)</f>
        <v>0</v>
      </c>
    </row>
  </sheetData>
  <sheetProtection algorithmName="SHA-512" hashValue="V2cwu9biIFCT8NTOYft34nEEn1dEZVGoCoqNe7vAtfmFBokIc6OGa9ljfb0Qj+4Ap6e5DZk3amDrRXW5BPMqng==" saltValue="5uz+Qn/3Eihv1eCwfg4zjw==" spinCount="100000" sheet="1" objects="1" scenarios="1"/>
  <mergeCells count="4">
    <mergeCell ref="A1:A2"/>
    <mergeCell ref="B1:M1"/>
    <mergeCell ref="O1:Z1"/>
    <mergeCell ref="B15:C15"/>
  </mergeCells>
  <phoneticPr fontId="16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C08D2E-B4AF-4167-BD27-6A793FA22CBE}">
          <x14:formula1>
            <xm:f>'Legördülő listák'!$A$13:$A$30</xm:f>
          </x14:formula1>
          <xm:sqref>T3:T9 G3:G9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CA19-802B-6949-B1B3-C1B9573041D9}">
  <dimension ref="A1:B30"/>
  <sheetViews>
    <sheetView zoomScaleNormal="100" workbookViewId="0">
      <selection activeCell="H21" sqref="H21"/>
    </sheetView>
  </sheetViews>
  <sheetFormatPr defaultColWidth="11.375" defaultRowHeight="15.75" x14ac:dyDescent="0.25"/>
  <cols>
    <col min="1" max="1" width="25.125" style="131" bestFit="1" customWidth="1"/>
    <col min="2" max="16384" width="11.375" style="84"/>
  </cols>
  <sheetData>
    <row r="1" spans="1:1" x14ac:dyDescent="0.25">
      <c r="A1" s="127" t="s">
        <v>83</v>
      </c>
    </row>
    <row r="2" spans="1:1" x14ac:dyDescent="0.25">
      <c r="A2" s="128" t="s">
        <v>95</v>
      </c>
    </row>
    <row r="3" spans="1:1" x14ac:dyDescent="0.25">
      <c r="A3" s="128" t="s">
        <v>89</v>
      </c>
    </row>
    <row r="4" spans="1:1" x14ac:dyDescent="0.25">
      <c r="A4" s="128" t="s">
        <v>90</v>
      </c>
    </row>
    <row r="6" spans="1:1" x14ac:dyDescent="0.25">
      <c r="A6" s="127" t="s">
        <v>93</v>
      </c>
    </row>
    <row r="7" spans="1:1" x14ac:dyDescent="0.25">
      <c r="A7" s="128" t="s">
        <v>95</v>
      </c>
    </row>
    <row r="8" spans="1:1" x14ac:dyDescent="0.25">
      <c r="A8" s="129">
        <v>0</v>
      </c>
    </row>
    <row r="9" spans="1:1" x14ac:dyDescent="0.25">
      <c r="A9" s="129">
        <v>0.05</v>
      </c>
    </row>
    <row r="10" spans="1:1" x14ac:dyDescent="0.25">
      <c r="A10" s="129">
        <v>0.27</v>
      </c>
    </row>
    <row r="12" spans="1:1" x14ac:dyDescent="0.25">
      <c r="A12" s="127" t="s">
        <v>75</v>
      </c>
    </row>
    <row r="13" spans="1:1" x14ac:dyDescent="0.25">
      <c r="A13" s="128">
        <v>0</v>
      </c>
    </row>
    <row r="14" spans="1:1" x14ac:dyDescent="0.25">
      <c r="A14" s="130">
        <v>2</v>
      </c>
    </row>
    <row r="15" spans="1:1" x14ac:dyDescent="0.25">
      <c r="A15" s="130">
        <v>3</v>
      </c>
    </row>
    <row r="16" spans="1:1" x14ac:dyDescent="0.25">
      <c r="A16" s="130">
        <v>4</v>
      </c>
    </row>
    <row r="17" spans="1:2" x14ac:dyDescent="0.25">
      <c r="A17" s="130">
        <v>5</v>
      </c>
    </row>
    <row r="18" spans="1:2" x14ac:dyDescent="0.25">
      <c r="A18" s="130">
        <v>6</v>
      </c>
    </row>
    <row r="19" spans="1:2" x14ac:dyDescent="0.25">
      <c r="A19" s="130">
        <v>7</v>
      </c>
    </row>
    <row r="20" spans="1:2" x14ac:dyDescent="0.25">
      <c r="A20" s="130">
        <v>8</v>
      </c>
    </row>
    <row r="21" spans="1:2" x14ac:dyDescent="0.25">
      <c r="A21" s="130">
        <v>9</v>
      </c>
    </row>
    <row r="22" spans="1:2" x14ac:dyDescent="0.25">
      <c r="A22" s="130">
        <v>10</v>
      </c>
    </row>
    <row r="23" spans="1:2" x14ac:dyDescent="0.25">
      <c r="A23" s="130">
        <v>11</v>
      </c>
    </row>
    <row r="24" spans="1:2" x14ac:dyDescent="0.25">
      <c r="A24" s="130">
        <v>12</v>
      </c>
    </row>
    <row r="25" spans="1:2" x14ac:dyDescent="0.25">
      <c r="A25" s="130">
        <v>13</v>
      </c>
    </row>
    <row r="26" spans="1:2" x14ac:dyDescent="0.25">
      <c r="A26" s="130">
        <v>14</v>
      </c>
    </row>
    <row r="27" spans="1:2" x14ac:dyDescent="0.25">
      <c r="A27" s="130">
        <v>15</v>
      </c>
    </row>
    <row r="28" spans="1:2" x14ac:dyDescent="0.25">
      <c r="A28" s="130">
        <v>16</v>
      </c>
    </row>
    <row r="29" spans="1:2" x14ac:dyDescent="0.25">
      <c r="A29" s="130">
        <v>17</v>
      </c>
      <c r="B29" s="85"/>
    </row>
    <row r="30" spans="1:2" x14ac:dyDescent="0.25">
      <c r="A30" s="130">
        <v>18</v>
      </c>
      <c r="B30" s="85"/>
    </row>
  </sheetData>
  <sheetProtection algorithmName="SHA-512" hashValue="YwBEhJ9kSxLV7y4Lm7zX7xf7LXIu9yV7XiN5xK+UN9huq+bip3hkV7V0gqZSEKI380BTH96YYa9SojGjttnK0A==" saltValue="HhGFfxUE4PV5XYwztRf1q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KÖLTSÉGVETÉS</vt:lpstr>
      <vt:lpstr>SZEMÉLYI JELLEGŰ RÁFORDÍTÁSOK</vt:lpstr>
      <vt:lpstr>Legördülő listák</vt:lpstr>
      <vt:lpstr>'Legördülő listák'!_ftn1</vt:lpstr>
      <vt:lpstr>'Legördülő listák'!_ftn2</vt:lpstr>
      <vt:lpstr>'Legördülő listák'!_ftnref1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Járdán Áron</dc:creator>
  <cp:keywords/>
  <dc:description/>
  <cp:lastModifiedBy>Járdán Áron</cp:lastModifiedBy>
  <cp:lastPrinted>2026-02-17T10:37:35Z</cp:lastPrinted>
  <dcterms:created xsi:type="dcterms:W3CDTF">2026-02-12T16:05:38Z</dcterms:created>
  <dcterms:modified xsi:type="dcterms:W3CDTF">2026-02-25T16:06:32Z</dcterms:modified>
  <cp:category/>
</cp:coreProperties>
</file>